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M:\14815\02_AFTALEFORHOLD\02-01_UDBUDSMATERIALE\"/>
    </mc:Choice>
  </mc:AlternateContent>
  <xr:revisionPtr revIDLastSave="0" documentId="8_{394EC2BA-8450-44A1-8298-43D24434CA5E}" xr6:coauthVersionLast="33" xr6:coauthVersionMax="33" xr10:uidLastSave="{00000000-0000-0000-0000-000000000000}"/>
  <bookViews>
    <workbookView xWindow="0" yWindow="0" windowWidth="28800" windowHeight="12225" tabRatio="860" xr2:uid="{00000000-000D-0000-FFFF-FFFF00000000}"/>
  </bookViews>
  <sheets>
    <sheet name="Forside" sheetId="21" r:id="rId1"/>
    <sheet name="Forside TBL (A)" sheetId="22" r:id="rId2"/>
    <sheet name="Herning Kommune (A)" sheetId="16" r:id="rId3"/>
    <sheet name="Forside TBL (B)" sheetId="20" r:id="rId4"/>
    <sheet name="Herning Vand AS (B)" sheetId="17" r:id="rId5"/>
  </sheets>
  <definedNames>
    <definedName name="_xlnm.Print_Area" localSheetId="0">Forside!$A$1:$F$57</definedName>
    <definedName name="_xlnm.Print_Area" localSheetId="1">'Forside TBL (A)'!$A$1:$F$38</definedName>
    <definedName name="_xlnm.Print_Area" localSheetId="3">'Forside TBL (B)'!$A$1:$F$38</definedName>
    <definedName name="_xlnm.Print_Area" localSheetId="2">'Herning Kommune (A)'!$B$2:$G$325</definedName>
    <definedName name="_xlnm.Print_Area" localSheetId="4">'Herning Vand AS (B)'!$B$2:$G$384</definedName>
    <definedName name="_xlnm.Print_Titles" localSheetId="2">'Herning Kommune (A)'!$2:$3</definedName>
    <definedName name="_xlnm.Print_Titles" localSheetId="4">'Herning Vand AS (B)'!$2:$3</definedName>
  </definedNames>
  <calcPr calcId="179017"/>
</workbook>
</file>

<file path=xl/calcChain.xml><?xml version="1.0" encoding="utf-8"?>
<calcChain xmlns="http://schemas.openxmlformats.org/spreadsheetml/2006/main">
  <c r="E308" i="17" l="1"/>
  <c r="E304" i="17"/>
  <c r="E282" i="17"/>
  <c r="E268" i="17"/>
  <c r="E270" i="17" s="1"/>
  <c r="E272" i="17" s="1"/>
  <c r="E259" i="17"/>
  <c r="E252" i="17"/>
  <c r="E250" i="17"/>
  <c r="E211" i="17"/>
  <c r="E207" i="17"/>
  <c r="E205" i="17"/>
  <c r="E151" i="17"/>
  <c r="E149" i="17"/>
  <c r="E145" i="17"/>
  <c r="E76" i="17"/>
  <c r="E74" i="17"/>
  <c r="E72" i="17"/>
  <c r="E179" i="16" l="1"/>
  <c r="C32" i="22" l="1"/>
  <c r="C30" i="22"/>
  <c r="C28" i="22"/>
  <c r="C26" i="22"/>
  <c r="C24" i="22"/>
  <c r="C22" i="22"/>
  <c r="C20" i="22"/>
  <c r="C18" i="22"/>
  <c r="C16" i="22"/>
  <c r="C34" i="20" l="1"/>
  <c r="C32" i="20"/>
  <c r="C30" i="20"/>
  <c r="C28" i="20"/>
  <c r="C26" i="20"/>
  <c r="C24" i="20"/>
  <c r="C22" i="20"/>
  <c r="C20" i="20"/>
  <c r="C18" i="20"/>
  <c r="C16" i="20"/>
  <c r="E225" i="16" l="1"/>
  <c r="E199" i="16"/>
  <c r="E197" i="16"/>
  <c r="E183" i="16"/>
  <c r="E181" i="16"/>
  <c r="E140" i="16"/>
  <c r="E136" i="16"/>
  <c r="E132" i="16"/>
  <c r="E45" i="16" l="1"/>
</calcChain>
</file>

<file path=xl/sharedStrings.xml><?xml version="1.0" encoding="utf-8"?>
<sst xmlns="http://schemas.openxmlformats.org/spreadsheetml/2006/main" count="1089" uniqueCount="684">
  <si>
    <t>Arbejdets art</t>
  </si>
  <si>
    <t>Enhed</t>
  </si>
  <si>
    <t>Enhedspris</t>
  </si>
  <si>
    <t>Byggesag:</t>
  </si>
  <si>
    <t>Tilbud:</t>
  </si>
  <si>
    <t>Skriver:</t>
  </si>
  <si>
    <t>Hovedpost nr.</t>
  </si>
  <si>
    <t>kr.</t>
  </si>
  <si>
    <t>Adresse:</t>
  </si>
  <si>
    <t>Postnr./by:</t>
  </si>
  <si>
    <t>Telefon:</t>
  </si>
  <si>
    <t>4.</t>
  </si>
  <si>
    <t>Poster</t>
  </si>
  <si>
    <t>I alt</t>
  </si>
  <si>
    <t>Rettelsesblade modtaget:</t>
  </si>
  <si>
    <t>1.</t>
  </si>
  <si>
    <t>JORDARBEJDER</t>
  </si>
  <si>
    <t>sum</t>
  </si>
  <si>
    <t>m²</t>
  </si>
  <si>
    <t>lbm</t>
  </si>
  <si>
    <t>Råjordsarbejder</t>
  </si>
  <si>
    <t>m³</t>
  </si>
  <si>
    <t>Mandskab og materiel</t>
  </si>
  <si>
    <t>timer</t>
  </si>
  <si>
    <t>Sum post 1. Ialt at overføre til TBL forside</t>
  </si>
  <si>
    <t>2.</t>
  </si>
  <si>
    <t>stk.</t>
  </si>
  <si>
    <t>Lastvogn</t>
  </si>
  <si>
    <t>Rendegraver</t>
  </si>
  <si>
    <t>Lastvogn med grab</t>
  </si>
  <si>
    <t xml:space="preserve">Indretning, drift og rømning af arbejdsplads  </t>
  </si>
  <si>
    <t>Dato:</t>
  </si>
  <si>
    <t xml:space="preserve">Undertegnede entreprenør tilbyder hermed at udføre ovennævnte </t>
  </si>
  <si>
    <t>Afsluttende arbejder</t>
  </si>
  <si>
    <t>Forberednede arbejder</t>
  </si>
  <si>
    <t>5.</t>
  </si>
  <si>
    <t>6.</t>
  </si>
  <si>
    <t>7.</t>
  </si>
  <si>
    <t>Gummiged</t>
  </si>
  <si>
    <t>Gravemaskine</t>
  </si>
  <si>
    <t>Arbejdsmand</t>
  </si>
  <si>
    <t>Dumper</t>
  </si>
  <si>
    <t>1.1</t>
  </si>
  <si>
    <t>1.2</t>
  </si>
  <si>
    <t>5.1</t>
  </si>
  <si>
    <t>Underskrift</t>
  </si>
  <si>
    <t>ton</t>
  </si>
  <si>
    <t>Rydning af arbejdsområdet</t>
  </si>
  <si>
    <t>Færdselsregulerende foranstaltninger</t>
  </si>
  <si>
    <t>Mængde</t>
  </si>
  <si>
    <t xml:space="preserve">For en samlet tilbudssum </t>
  </si>
  <si>
    <t>stk</t>
  </si>
  <si>
    <t>(Firma)navn:</t>
  </si>
  <si>
    <t>CVR:</t>
  </si>
  <si>
    <t xml:space="preserve">entreprise i henhold til udbudsmateriale af: </t>
  </si>
  <si>
    <t>indgår følgende ydelser til de angivne priser ekskl. moms:</t>
  </si>
  <si>
    <t xml:space="preserve">I tilbuddet  </t>
  </si>
  <si>
    <t>Tilbudssum ekskl. moms</t>
  </si>
  <si>
    <t>ekskl. moms kr.:</t>
  </si>
  <si>
    <t>Tillæg ved brug af at to-strenget sugespidsanlæg</t>
  </si>
  <si>
    <t>Grundvandssænkning ved brug af et-strenget sugespidsanlæg</t>
  </si>
  <si>
    <t>Endeafpropninger</t>
  </si>
  <si>
    <t>Hovedledninger, Regnvandssystem</t>
  </si>
  <si>
    <t>Hovedledninger, Spildevandssystem</t>
  </si>
  <si>
    <t>2.2</t>
  </si>
  <si>
    <t>2.3</t>
  </si>
  <si>
    <t>Afpropning af huller fra suge/spulespidser med betonit</t>
  </si>
  <si>
    <t>Tillægspris for parallelgravning langs ukendte ledninger og kabler</t>
  </si>
  <si>
    <t xml:space="preserve">lbm </t>
  </si>
  <si>
    <t>2.1</t>
  </si>
  <si>
    <t>Indledende arbejder</t>
  </si>
  <si>
    <t>døgn</t>
  </si>
  <si>
    <t>Tillægspris for krydsning af ukendte ledninger og kabler</t>
  </si>
  <si>
    <t>Friktionsfyld, at levere og indbygge i og under vej samt som tilfyldning i ledningsgrav</t>
  </si>
  <si>
    <t>Belægningssten og kantsten</t>
  </si>
  <si>
    <t>Chaussesten/brosten at afhente i depot og genindbygge i helleanlæg</t>
  </si>
  <si>
    <t>Kantsten at afhente i depot og sætte i beton</t>
  </si>
  <si>
    <t>KLOAKARBEJDER</t>
  </si>
  <si>
    <t>Leje og drift at entreprenørpumpe for tæppedræn</t>
  </si>
  <si>
    <t>Karme og dæksler, montering, regulering efter asfalt m.v.</t>
  </si>
  <si>
    <t>Spildevandsledning, ø200 mm plast at levere og etablere i ledningsgrav, d=3,5</t>
  </si>
  <si>
    <t>Saddelbrønd til ø1600 mm ledning m. 1250 mm skakt at levere og etablere</t>
  </si>
  <si>
    <t>Hovedbrønde, Spildevandssystem</t>
  </si>
  <si>
    <t>Tilslutning til eksisterende og nyt system</t>
  </si>
  <si>
    <t>Tilslutning af eksisterende stikledninger fra skel- og vejbrønde på nyt system, inkl. fittings</t>
  </si>
  <si>
    <t>Sløjfning og bortskaffelse af eksisterende ledning- og brøndgods</t>
  </si>
  <si>
    <t>ARBEJDSPLADS MV.</t>
  </si>
  <si>
    <t>Der anvendes hvid kørebaneafmærkning med lang holdbarhed</t>
  </si>
  <si>
    <t>Kørebaneafmærkning</t>
  </si>
  <si>
    <t>Afhentning og genmontering af skilte og vejudstyr fra depot</t>
  </si>
  <si>
    <t>Udløbsbygværk i vandløb til ø250 mm at levere og etablere iht. typetegning 26511 m. dimension 0.85x1.25</t>
  </si>
  <si>
    <t>Hovedbrønde og bygværker, Regnvandssytem</t>
  </si>
  <si>
    <t>Sum post 2. Ialt at overføre til TBL forside</t>
  </si>
  <si>
    <t>2A</t>
  </si>
  <si>
    <t>BASSIN OG VANDLØB</t>
  </si>
  <si>
    <t>Rydning af arbejdsområdet ved bassin og vandløb</t>
  </si>
  <si>
    <t/>
  </si>
  <si>
    <t>2A.1</t>
  </si>
  <si>
    <t>2A.2.1</t>
  </si>
  <si>
    <t>2A.2.2</t>
  </si>
  <si>
    <t>Skel- og vejbrønde</t>
  </si>
  <si>
    <t>Stikledninger fra skel- og vejbrønde</t>
  </si>
  <si>
    <t>2A.2.3</t>
  </si>
  <si>
    <t>Generelt er alle sandfangselementer bygherreleverence</t>
  </si>
  <si>
    <t>2A.2.4</t>
  </si>
  <si>
    <t>Afretning, planering og oprydning af arealer omkring vandløb og bassin, inkl. gren- og stensamling</t>
  </si>
  <si>
    <t>Egnet råjord/gl. vejkasse at afgrave, mellemdeponere og genindbygge</t>
  </si>
  <si>
    <t>Udgravning og formning af bassiner, inkl. bortskaffelse af råjord til entreprenørens eget tip</t>
  </si>
  <si>
    <t>Afspærring og afmærkning, herunder alle udgifter til opstilling, flytning, inspektion, drift og fjernelse af afspærringer og afmærkning</t>
  </si>
  <si>
    <t>Levering og etablering af ø425 mm skelbrønd, inkl. tilslutning af eksist. stik fra privat matrikel</t>
  </si>
  <si>
    <t>Levering og montering af karm og dæksel i beton til ø425 mm skelbrønd</t>
  </si>
  <si>
    <t>Montering af karm og stbj. dæksel til ø600 mm opføring, inkl. afhentning på Ålykkevej 5 i Herning</t>
  </si>
  <si>
    <t>Ind- og udløbssikring i bassin og vandløb</t>
  </si>
  <si>
    <t>Muld, at afhente i depot og udlægge på vejrabatter, t = 150 mm</t>
  </si>
  <si>
    <t>Støbejernsdæksler og riste med flydende eller fast karm er bygherreleverence</t>
  </si>
  <si>
    <t>Brønd af ø1000 mm beton at levere og etablere, d=3,5</t>
  </si>
  <si>
    <t>Tilslutning af eksisterende ø200 mm plastledning til regnvand på ny ledning, inkl. fittings</t>
  </si>
  <si>
    <t>Stikledning, ø160 mm plast fra skelbrønd at levere og etablere, inkl. fittings for tilslutning på nyt system</t>
  </si>
  <si>
    <t>BG II, at levere og indbygge, t=300 mm</t>
  </si>
  <si>
    <t>Indretning, drift og rømning af arbejdsplads</t>
  </si>
  <si>
    <t>Leje, opstilling, drift og nedtagning af spærrebom for tilkørselsspærring ifm. arbejder i Park Allé</t>
  </si>
  <si>
    <t>Græssåning af rabatter inkl. grundgødskning</t>
  </si>
  <si>
    <t>Erronsionssikring af overløbskant fra bassin</t>
  </si>
  <si>
    <t>Reguleringspris, GAB</t>
  </si>
  <si>
    <t>Tillæg ved nedboring af suge/spulespidser</t>
  </si>
  <si>
    <t>Etablering af tæppedræn inkl. 32/64 mm singles, t=200 mm og fiberdug</t>
  </si>
  <si>
    <t>Levering og montering af karm og dæksel i beton til ø425 mm drænbrønd</t>
  </si>
  <si>
    <t>Drænledning, ø160 mm tæt plastledning af levere og etablere</t>
  </si>
  <si>
    <t>Grundvandssænkning ved drift af dræn i bassinarealer ved bortpumpning af vand med lænsepumpe af 28 l/s</t>
  </si>
  <si>
    <t>Leje, opstilling, drift og nedtagning af 1,5x1,5 meter informationstavler monteret på 100x100 mm stopler og hoffmansklodser</t>
  </si>
  <si>
    <t>Uegnet råjord/gl. vejkasse, at afgrave og bortskaffe, inkl. transport og deponeringsudgifter</t>
  </si>
  <si>
    <t>Etablering af dæmninger med kohæsionsjord i ledningsgrav</t>
  </si>
  <si>
    <t>BG II at opbygge af eksisterende vejkasse, t=300 mm</t>
  </si>
  <si>
    <t>ABB asfalt, 150 kg/m², at levere og udlægge på kørebane</t>
  </si>
  <si>
    <t>Regnvandsledning, ø1200 mm beton at levere og etablere i ledningsgrav, d=3,0</t>
  </si>
  <si>
    <t>Støbning omkring sammenslutning mellem ny ø900 mm bt ledning og eksist. ø500 bt ledning i Bødkervej</t>
  </si>
  <si>
    <t>Støbning omkring sammenslutning mellem ny ø900 mm bt ledning og eksist. ø600 bt ledning i Park Allé</t>
  </si>
  <si>
    <t>Optagning og depotsætning af chausse-/bro-/belægningssten fra helleanlæg  til genbrug</t>
  </si>
  <si>
    <t>Fræsning og opgravning af asfaltbelægninger samt depotsætning for genanvendelse som BL, t=100-200 mm</t>
  </si>
  <si>
    <t>Fyldning af eksisterende ø900-ø1000 mm betonledning med skumbeton iht. SAB, inkl. etablering af ø200 mm udluftningsrør pr. 50 meter</t>
  </si>
  <si>
    <t>Tilslutning af ny ø900 mm interrimsledning på eksisterende system, inkl. udsparring, fittings, omkringstøbning mv.</t>
  </si>
  <si>
    <t>Afrømning og deponering af muldjord, t=400mm</t>
  </si>
  <si>
    <t>Afrømning og bortskaffelse af muldjord, t=400mm</t>
  </si>
  <si>
    <t>Udgravning og formning af vandløb, inkl. bortskaffelse af råjord til entreprenørens eget tip</t>
  </si>
  <si>
    <t>Afgravning og bortskaffelse af fortrængt råjord ifm. etablering af lermembran</t>
  </si>
  <si>
    <t>Indbygning af råjord i tidligere vandløbstrace</t>
  </si>
  <si>
    <t>Uddozing og afretning af muld fra depot i bassin- og vandløbsområde, t=100mm</t>
  </si>
  <si>
    <t>Tørholdelse ifm. arbejder ved eksisterende bassin syd for fremtidig vej</t>
  </si>
  <si>
    <t>Etablering af indløbsbygværker og sandfangselementer ved eksisterende bassin syd for fremtidig vej</t>
  </si>
  <si>
    <t>Gener og sikring af kabler</t>
  </si>
  <si>
    <t>Interrimsledninger og -afpropninger</t>
  </si>
  <si>
    <t>Prøvegravning for lokalisering af eksisterende gas-, fjernvarme- og kloakledninger, inkl. reetablering</t>
  </si>
  <si>
    <t>Sløjfning af midlertidige løsninger, herunder sløjfning af ledninger og etablering af endeafpropninger inkl. supplerende gravearbejder</t>
  </si>
  <si>
    <t>Jordarbejde for etablering af ø50-75 mm brugsvandledning, inkl. opgravning, deponering og omkringfyldning i ledningsgrav, d=1,2-1,6m</t>
  </si>
  <si>
    <t>Jordarbejde for etablering af ø200-250 mm brugsvandledning, inkl. opgravning, deponering og omkringfyldning i ledningsgrav, d=1,2-1,6m</t>
  </si>
  <si>
    <t>Tørholdelse af bassinarealet ifm. etablering af bygværker, inkl. nødvendigt udstyr</t>
  </si>
  <si>
    <t>Leje og drift at entreprenørpumpe for tømning af bassin, 10 l/s ved 3 mVs, inkl. etablering af pumpesump</t>
  </si>
  <si>
    <t>Projektering og etablering af reguleringsbygværk, iht. SAB</t>
  </si>
  <si>
    <t>Projektering og etablering af indløbsbygværk, iht. SAB</t>
  </si>
  <si>
    <t>Leje, opstilling, drift og nedtagning af omkørselstavler</t>
  </si>
  <si>
    <t>Optagning og depotsætning af kantsten fra helleanlæg og vejkant til genbrug</t>
  </si>
  <si>
    <t>BUNDSIKRINGSARBEJDER</t>
  </si>
  <si>
    <t>BÆRELAG</t>
  </si>
  <si>
    <t>6.1</t>
  </si>
  <si>
    <t>Bundsikringslag i eksisterende vejareal</t>
  </si>
  <si>
    <t>7.1</t>
  </si>
  <si>
    <t>7.2</t>
  </si>
  <si>
    <t>BELÆGNINGSARBEJDER</t>
  </si>
  <si>
    <t>Varmblandet asfalt i eksisterende vejareal</t>
  </si>
  <si>
    <t>Regnvandsledning, ø900 mm beton at levere og etablere i ledningsgrav, d=3,5</t>
  </si>
  <si>
    <t>Regnvandsledning, ø1000 mm beton at levere og etablere i ledningsgrav, d=2,8</t>
  </si>
  <si>
    <t>Regnvandsledning, ø1400 mm beton at levere og etablere i ledningsgrav, d=2,8</t>
  </si>
  <si>
    <t>Regnvandsledning, ø1600 mm beton at levere og etablere i ledningsgrav, d=3,0-3,5</t>
  </si>
  <si>
    <t>Spildevandsledning, ø160 mm plast at levere og etablere i ledningsgrav, d=4,3</t>
  </si>
  <si>
    <t>Spildevandsledning, ø250 mm plast at levere og etablere i ledningsgrav, d=3,5-4,0</t>
  </si>
  <si>
    <t>Brønd af ø1000 mm beton at levere og etablere, d=4,3</t>
  </si>
  <si>
    <t>ø1200 mm endeafpropning til betonledning at levere og montere i manifoldbrønd</t>
  </si>
  <si>
    <t>ø1000 mm endeafpropning til betonledning at levere og montere ifm. sløjfning af eksist. ledning</t>
  </si>
  <si>
    <t>Tilslutning af eksisterende ø160 mm plastledning til spildevand på ny brønd, inkl. fittings</t>
  </si>
  <si>
    <t>Interrims ø900 mm regnvandsledning at levere og etablere i ledningsgrav</t>
  </si>
  <si>
    <t>Opgravning og borskaffelse af eksisterende ø1000 mm bt brønd udenfor ledningstrace, inkl. udlægning af egnet dækplade (brøndbund bevares)</t>
  </si>
  <si>
    <t>Levering af nye betonkantsten og sætte i beton</t>
  </si>
  <si>
    <t>Mængder er anslået og der afregnes kun forudaftalte tillægsarbejder. Variationsprocenten for følgende tillægsarbejder er ubegrænset. Almindelig lænsning medregnes i ledningsprisen og omfatter tørholdelse ved overgravede ledninger og tilstrømmende vand</t>
  </si>
  <si>
    <t>TØRHOLDELSE</t>
  </si>
  <si>
    <t>SÆRLIGE YDELSER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</si>
  <si>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</si>
  <si>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</si>
  <si>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</si>
  <si>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</si>
  <si>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</si>
  <si>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</si>
  <si>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</si>
  <si>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</si>
  <si>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</si>
  <si>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</si>
  <si>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</si>
  <si>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</si>
  <si>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</si>
  <si>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 xml:space="preserve">Mængder er anslået og der afregnes kun forudaftalte tillægsarbejder. Variationsprocenten for følgende tillægsarbejder er ubegrænset. </t>
  </si>
  <si>
    <t>Tørholdelse ifm. etablering af brønde og ledninger</t>
  </si>
  <si>
    <t>Vandløbsarbejder</t>
  </si>
  <si>
    <t>Etablering af lermembran</t>
  </si>
  <si>
    <t>Indløbsbygværk og reguleringsbygværk</t>
  </si>
  <si>
    <t>Afhentning og montering af af RIOnet 7500 x 8000 mm,  maske 100 x 100 mm, t = 8 mm (Bygherreleverance)</t>
  </si>
  <si>
    <t>Ind- og udløbssikring med håndsten af 100-150 mm, t=400 mm</t>
  </si>
  <si>
    <t>Kørebaneafmærkning som eksisterende at reetablere ved maling</t>
  </si>
  <si>
    <t>Mængder er anslået og der afregnes kun forudaftalte tillægsarbejder. Variationsprocenten for følgende tillægsarbejder er ubegrænset.</t>
  </si>
  <si>
    <t>Tørholdelse ifm. etablering af reguleringsbygværk (6500x2500 mm indv.) mellem bassiner ved brug af sugespidsanlæg</t>
  </si>
  <si>
    <t>Tørholdelse ifm. etablering af indløbsbygværk til østlige bassin ved etablering af tæppedræn, inkl. singles og fiberdug</t>
  </si>
  <si>
    <t>Etablering af ø150 mm PEH dræn ved kædegravning inkl. drængruskasse i varierende størrelse</t>
  </si>
  <si>
    <t>Diverse ledningsarbejder</t>
  </si>
  <si>
    <t>Vandledningsarbejder</t>
  </si>
  <si>
    <t>Stabilt grusbærelag</t>
  </si>
  <si>
    <t>1.1.1</t>
  </si>
  <si>
    <t>1.1.2</t>
  </si>
  <si>
    <t>1.2.1</t>
  </si>
  <si>
    <t>1.2.2</t>
  </si>
  <si>
    <t>1.2.3</t>
  </si>
  <si>
    <t>1.2.4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</si>
  <si>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</si>
  <si>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</si>
  <si>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</si>
  <si>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</si>
  <si>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</si>
  <si>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</si>
  <si>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</si>
  <si>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</si>
  <si>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</si>
  <si>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</si>
  <si>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</si>
  <si>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</si>
  <si>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2A.1.1</t>
  </si>
  <si>
    <t>2A.1.2</t>
  </si>
  <si>
    <t>2A.2.1.1</t>
  </si>
  <si>
    <t>2A.2.1.2</t>
  </si>
  <si>
    <t>2A.2.1.3</t>
  </si>
  <si>
    <t>2A.2.2.1</t>
  </si>
  <si>
    <t>2A.2.2.2</t>
  </si>
  <si>
    <t>2A.2.2.3</t>
  </si>
  <si>
    <t>2A.2.2.4</t>
  </si>
  <si>
    <t>2A.2.2.5</t>
  </si>
  <si>
    <t>2A.2.2.6</t>
  </si>
  <si>
    <t>2A.2.2.7</t>
  </si>
  <si>
    <t>2A.2.2.8</t>
  </si>
  <si>
    <t>2A.2.3.1</t>
  </si>
  <si>
    <t>2A.2.3.2</t>
  </si>
  <si>
    <t>2A.2.3.3</t>
  </si>
  <si>
    <t>2A.2.3.4</t>
  </si>
  <si>
    <t>2A.2.3.5</t>
  </si>
  <si>
    <t>2A.2.3.6</t>
  </si>
  <si>
    <t>2A.2.3.7</t>
  </si>
  <si>
    <t>2A.2.3.8</t>
  </si>
  <si>
    <t>2A.2.3.9</t>
  </si>
  <si>
    <t>2A.2.3.10</t>
  </si>
  <si>
    <t>2A.2.3.11</t>
  </si>
  <si>
    <t>4.1</t>
  </si>
  <si>
    <t>Hovedbrønde</t>
  </si>
  <si>
    <t>Hovedledninger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</si>
  <si>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</si>
  <si>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</si>
  <si>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</si>
  <si>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</si>
  <si>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</si>
  <si>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</si>
  <si>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</si>
  <si>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</si>
  <si>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</si>
  <si>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</si>
  <si>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</si>
  <si>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4.2</t>
  </si>
  <si>
    <t>4.3</t>
  </si>
  <si>
    <t>4.1.12</t>
  </si>
  <si>
    <t>4.1.13</t>
  </si>
  <si>
    <t>4.2.1</t>
  </si>
  <si>
    <t>4.2.2</t>
  </si>
  <si>
    <t>4.2.3</t>
  </si>
  <si>
    <t>4.2.4</t>
  </si>
  <si>
    <t>4.2.5</t>
  </si>
  <si>
    <t>4.2.6</t>
  </si>
  <si>
    <t>4.2.7</t>
  </si>
  <si>
    <t>4.1.14</t>
  </si>
  <si>
    <t>4.1.15</t>
  </si>
  <si>
    <t>Brønd, ø600 mm plast at levere og etablere</t>
  </si>
  <si>
    <t>4.4</t>
  </si>
  <si>
    <t>4.3.1</t>
  </si>
  <si>
    <t>4.4.1</t>
  </si>
  <si>
    <t>4.4.2</t>
  </si>
  <si>
    <t>4.4.3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</si>
  <si>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</si>
  <si>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</si>
  <si>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</si>
  <si>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</si>
  <si>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</si>
  <si>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</si>
  <si>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</si>
  <si>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</si>
  <si>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</si>
  <si>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</si>
  <si>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</si>
  <si>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4.6</t>
  </si>
  <si>
    <t>4.6.1</t>
  </si>
  <si>
    <t>2A.</t>
  </si>
  <si>
    <t>5.1.1</t>
  </si>
  <si>
    <t>5.1.2</t>
  </si>
  <si>
    <t>6.1.1</t>
  </si>
  <si>
    <t>6.1.2</t>
  </si>
  <si>
    <t>7.1.1</t>
  </si>
  <si>
    <t>7.1.2</t>
  </si>
  <si>
    <t>7.1.3</t>
  </si>
  <si>
    <t>7.1.4</t>
  </si>
  <si>
    <t>7.2.1</t>
  </si>
  <si>
    <t>7.2.2</t>
  </si>
  <si>
    <t>7.2.3</t>
  </si>
  <si>
    <t>8.</t>
  </si>
  <si>
    <t>9.</t>
  </si>
  <si>
    <t>9.1</t>
  </si>
  <si>
    <t>9.1.1</t>
  </si>
  <si>
    <t>9.1.2</t>
  </si>
  <si>
    <t>9.1.3</t>
  </si>
  <si>
    <t>9.1.4</t>
  </si>
  <si>
    <t>9.1.5</t>
  </si>
  <si>
    <t>9.1.6</t>
  </si>
  <si>
    <t>9.1.8</t>
  </si>
  <si>
    <t>9.1.9</t>
  </si>
  <si>
    <t>9.2</t>
  </si>
  <si>
    <t>9.2.1</t>
  </si>
  <si>
    <t>9.2.2</t>
  </si>
  <si>
    <t>9.3</t>
  </si>
  <si>
    <t>9.3.1</t>
  </si>
  <si>
    <t>9.3.2</t>
  </si>
  <si>
    <t>9.3.3</t>
  </si>
  <si>
    <t>9.3.4</t>
  </si>
  <si>
    <t>9.3.5</t>
  </si>
  <si>
    <t>9.4</t>
  </si>
  <si>
    <t>9.4.1</t>
  </si>
  <si>
    <t>9.4.2</t>
  </si>
  <si>
    <t>10.</t>
  </si>
  <si>
    <t>Sum post 2A Ialt at overføre til TBL forside</t>
  </si>
  <si>
    <t>Sum post 4 Ialt at overføre til TBL forside</t>
  </si>
  <si>
    <t>Sum post 5 Ialt at overføre til TBL forside</t>
  </si>
  <si>
    <t>Sum post 6 Ialt at overføre til TBL forside</t>
  </si>
  <si>
    <t>Sum post 7 Ialt at overføre til TBL forside</t>
  </si>
  <si>
    <t>Sum post 8 Ialt at overføre til TBL forside</t>
  </si>
  <si>
    <t>Sum post 9 Ialt at overføre til TBL forside</t>
  </si>
  <si>
    <t>Sum post 10 Ialt at overføre til TBL forside</t>
  </si>
  <si>
    <t>Levering og montering af frontmur med indløbsdimension ø200 mm plast iht. vejdirektoratets typetegning 26611</t>
  </si>
  <si>
    <t>Levering og montering af frontmur med indløbsdimension ø600 mm beton, iht. vejdirektoratets typetegning 26611</t>
  </si>
  <si>
    <t>Udskiftning af blødbund med 16/32 singels som grundforstærkning</t>
  </si>
  <si>
    <t>2A.2.4.1</t>
  </si>
  <si>
    <t>Kontrolopmåling af ledninger og brønde forud for anlægsopstart ved Nørregade og i Pugdalvej</t>
  </si>
  <si>
    <t>Montering af endeplader til sandfang 2,8 x 1,4 x 0,18 m (Bygherreleverance)</t>
  </si>
  <si>
    <t>Montering af firkanttunnel 2,45 x 2,8 x 1,2 bestående af 2 elementer (Bygherreleverance)</t>
  </si>
  <si>
    <t>Montering af RIOnet 2800 x 4900 mm,  maske 100 x 100 mm, t = 8 mm inkl. bukninger (Bygherreleverance)</t>
  </si>
  <si>
    <t>Stikledning, ø110 mm plast fra vejafvandingsbrønd at levere og etablere, inkl. påboring på nyt system</t>
  </si>
  <si>
    <t>Pugdalvejs forlængelse og forlægning af Rødding Å</t>
  </si>
  <si>
    <t>Prøvepumpningsforsøg at foranstalte, etablere og evaluere, inkl. vandstanspejlinger og projektering af drænsystem</t>
  </si>
  <si>
    <t>Etablering af ø150 mm PEH dræn ved alm. gravning inkl. drængruskasse</t>
  </si>
  <si>
    <t>9.3.6</t>
  </si>
  <si>
    <t>Brønd, ø1000 mm beton med flad bund til pumpning at levere og etablere med 800 L sumpvolumen (sandfang)</t>
  </si>
  <si>
    <t>Bygværk/brønd, ø2200 mm beton at levere og etablere, ø900 mm tilløb og ø1600 mm tilløb og fraløb, d=3,5 m</t>
  </si>
  <si>
    <t>Bygværk/brønd, ø2200 mm beton at levere og etablere med ø1000 og ø1400 mm tilløb og ét ø1600 mm fraløb, d=2,8 m</t>
  </si>
  <si>
    <t>Bygværk/manifoldbrønd, ø4500 mm beton at levere og etablere med ø1600 mm tilløb og to ø1200 mm fraløb, d=3,3 m, inkl. udsparring til interrims ø900 mm ledning</t>
  </si>
  <si>
    <t>Arbejder ved arealet ved eksisterende bassin syd for fremtidig vej</t>
  </si>
  <si>
    <t>Rydning og retablering af arealet ved det eksisterende bassin syd for fremtidig vej</t>
  </si>
  <si>
    <t>Uegnet råjord/gl. vejkasse, kategori 2 (lettere forurenet), at afgrave og bortskaffe til godkendtt deponi, inkl. transport</t>
  </si>
  <si>
    <t>Eksisterende udløb til Rødding Å</t>
  </si>
  <si>
    <t>10.1.5</t>
  </si>
  <si>
    <t>10.1.6</t>
  </si>
  <si>
    <t>10.1.7</t>
  </si>
  <si>
    <t>Udløbsledning, ø110 mm plast at etablere, forlænge og sammenslutte med eksisterende, inkl. fittings, gravearbejde og omkringfyldning i ledningsgrav</t>
  </si>
  <si>
    <t>Udløbsledning, ø160 mm plast at etablere, forlænge og sammenslutte med eksisterende, inkl. fittings, gravearbejde og omkringfyldning i ledningsgrav</t>
  </si>
  <si>
    <t>Udløbsledning, ø200 mm plast at etablere, forlænge og sammenslutte med eksisterende, inkl. fittings, gravearbejde og omkringfyldning i ledningsgrav</t>
  </si>
  <si>
    <t>Etablering af pejleboring og daglig pejling af grundvandsstand</t>
  </si>
  <si>
    <t>9.3.7</t>
  </si>
  <si>
    <t>Levering og indbygning af vertikal lerbremme nord for vestligt bassin, h=3,0 m, b=0,5 m</t>
  </si>
  <si>
    <t>Interrims grøft for opretholdelse af drift på regnvandssystem</t>
  </si>
  <si>
    <t>Udgravning og retablering af interrims grøft fra eksist. ø1000 mm ledning og frem til Rødding Å, inkl. tilskæring af betonledning</t>
  </si>
  <si>
    <t>I alt excl. moms</t>
  </si>
  <si>
    <t>Diverse arbejder</t>
  </si>
  <si>
    <t>Afstivning af ledningsgrav</t>
  </si>
  <si>
    <t>Afstivning med gravekasse</t>
  </si>
  <si>
    <t>4.5.11</t>
  </si>
  <si>
    <t>Tørholdelse ifm. etablering af bassiner ved etablering af vakuumdræn (option)</t>
  </si>
  <si>
    <t>Forberedende arbejder (option)</t>
  </si>
  <si>
    <t>Muldjordsarbejder (option)</t>
  </si>
  <si>
    <t>Råjordsarbejder (option)</t>
  </si>
  <si>
    <t>Bygværker til bassin og vandløb (option)</t>
  </si>
  <si>
    <t>Afsluttende arbejder (option)</t>
  </si>
  <si>
    <t>Dybden er et gennemsnit af op- og nedstrøms knude.</t>
  </si>
  <si>
    <t>uger</t>
  </si>
  <si>
    <t>4.4.4</t>
  </si>
  <si>
    <t>Etablering, drift og sløjfning af interrimsvej til omkørsel fra Park Allé til Bødkervej, t=250 mm SGII af 4m bredde inkl. fiberdug</t>
  </si>
  <si>
    <t>Overløbskant at levere og etablere fra bassin og ned til vandløb, inkl. geonet, uddozering af muld og 20 cm stabilgrus samt etablering af nødvendig fald-/terrænregulering</t>
  </si>
  <si>
    <t>Sum post at overføre til næste side</t>
  </si>
  <si>
    <t>Alle brønde/bygværker er inkl. opføringsrør</t>
  </si>
  <si>
    <t>1.3</t>
  </si>
  <si>
    <t>Afsætning</t>
  </si>
  <si>
    <t>1.3.1</t>
  </si>
  <si>
    <t>2.2.7</t>
  </si>
  <si>
    <t xml:space="preserve">Muldarbejde vejprojekt </t>
  </si>
  <si>
    <t>2.2.8</t>
  </si>
  <si>
    <t>2.2.8.1</t>
  </si>
  <si>
    <t>2.2.8.2</t>
  </si>
  <si>
    <t>Letklinker</t>
  </si>
  <si>
    <t>Letklinker at levere og indbygge</t>
  </si>
  <si>
    <t>Geonet, levere og udlægge</t>
  </si>
  <si>
    <t>Fiberdug, levere og udlægge</t>
  </si>
  <si>
    <t>5.1.3</t>
  </si>
  <si>
    <t>5.1.4</t>
  </si>
  <si>
    <t>6.1.3</t>
  </si>
  <si>
    <t xml:space="preserve">SG II, at levere og indbygge i kørebane, t = 200 mm  </t>
  </si>
  <si>
    <t>10.2.8</t>
  </si>
  <si>
    <t>10.2.9</t>
  </si>
  <si>
    <t>SG at levere og indbygge</t>
  </si>
  <si>
    <t>Sand at levere og indbygge</t>
  </si>
  <si>
    <t>Afretning og komprimering af planum under fremtidig befæstet areal</t>
  </si>
  <si>
    <t>7.1.5</t>
  </si>
  <si>
    <t>7.1.6</t>
  </si>
  <si>
    <t>7.1.7</t>
  </si>
  <si>
    <t>7.1.8</t>
  </si>
  <si>
    <t>7.1.9</t>
  </si>
  <si>
    <t>7.1.10</t>
  </si>
  <si>
    <t>GAB 1, 160 kg/m², at levere og udlægge på ny kørebane</t>
  </si>
  <si>
    <t>SMA, 70 kg/m², at levere og udlægge på ny kørebane</t>
  </si>
  <si>
    <t>Reguleringspris ny kørebane, ABB</t>
  </si>
  <si>
    <t>Reguleringspris ny kørebane, SMA</t>
  </si>
  <si>
    <t>Asfaltvulst at levere og udlægge i SMA</t>
  </si>
  <si>
    <t>7.1.11</t>
  </si>
  <si>
    <t>10.2.10</t>
  </si>
  <si>
    <t>10.2.11</t>
  </si>
  <si>
    <t>10.2.12</t>
  </si>
  <si>
    <t>10.2.13</t>
  </si>
  <si>
    <t xml:space="preserve">Bygherren anviser 2 afsætningsfikspunkter. Al øvrig afsætning skal være indeholdt. Dwg-fil i 2D udleveres for vejprojekt og dgn. fil i 3D udleveres for kloak- og bassinprojekt. </t>
  </si>
  <si>
    <t>Muld inkl vækstlag at afrømme og bortskaffe, t = 40 cm</t>
  </si>
  <si>
    <t>2.4</t>
  </si>
  <si>
    <t>Vandløbstunnel</t>
  </si>
  <si>
    <t>2.4.1</t>
  </si>
  <si>
    <t>Projektering, levering, montering af vejbærende vandløbstunnel over Rødding Å.</t>
  </si>
  <si>
    <t>2.4.2</t>
  </si>
  <si>
    <t>2.4.3</t>
  </si>
  <si>
    <t>2.4.4</t>
  </si>
  <si>
    <t>Grus (16-21mm: 30%, 32-64mm: 40 %, 64-128mm: 30 %) at levere og udlægge, t = 30 cm i tunnel.</t>
  </si>
  <si>
    <t>Levering og montering af flydende faunapassage på vandløbstunnel, længde min. 16 m</t>
  </si>
  <si>
    <t>2.4.5</t>
  </si>
  <si>
    <t>2.4.6</t>
  </si>
  <si>
    <t>3.</t>
  </si>
  <si>
    <t>VEJAFVANDING</t>
  </si>
  <si>
    <t>Udlægning af eroisionssikring vandløbs brinker ved tunnelen, ø64-ø200mm sten, t = 300.</t>
  </si>
  <si>
    <t xml:space="preserve">Armeret betonflise (80x62,5x10 cm) at levere og lægge ved tunnelkant </t>
  </si>
  <si>
    <t>BG II, at levere og indbygge under vandløbstunnel, t =200 mm</t>
  </si>
  <si>
    <t>5.1.6</t>
  </si>
  <si>
    <t>BG II, at levere og indbygge,  sti, t=200 mm</t>
  </si>
  <si>
    <t>6.1.4</t>
  </si>
  <si>
    <t xml:space="preserve">SG II, at levere og indbygge i sti, t = 150 mm  </t>
  </si>
  <si>
    <t>6.1.5</t>
  </si>
  <si>
    <t xml:space="preserve">SG II, at levere og indbygge under vandløbstunnel, t = 100 mm  </t>
  </si>
  <si>
    <t>Reguleringspris ny kørebane, GAB 1</t>
  </si>
  <si>
    <t>Hovedledninger incl. vandlænsning med lænsepumpe og omkringfyldning med sand. samt regulering af dæksler i højde NB. I forbindelse med kloakanlæg i nye veje hører al jordarbejde over råjordsplanum for vejanlægget til vejdelen.</t>
  </si>
  <si>
    <t>Regnvandsledninger og brønde</t>
  </si>
  <si>
    <t xml:space="preserve">Brønd nr. VEJ5240, Ø1000bt, Dybde 4 m. </t>
  </si>
  <si>
    <t xml:space="preserve">Brønd nr. VEJ5244, Ø600PVC, Dybde 1,5 m. </t>
  </si>
  <si>
    <t xml:space="preserve">Brønd nr. VEJ5242, Ø600PVC, Dybde 1,7 m. </t>
  </si>
  <si>
    <t>VEJ5240-VEJ5246, Ø250PVC, d = 2,5 m.</t>
  </si>
  <si>
    <t>VEJ5240-VEJ5242, Ø200PVC, d = 2,5 m.</t>
  </si>
  <si>
    <t xml:space="preserve">Brønd nr. VEJ5248, Ø600PVC, Dybde 4 m. </t>
  </si>
  <si>
    <t xml:space="preserve">Brønd nr. VEJ5246, Ø1000bt, Dybde 4 m. </t>
  </si>
  <si>
    <t xml:space="preserve">VEJ5246-VEJ5248, Ø250PVC, d = 0,5 m.  Ledning lægges under vandløbstunnel. </t>
  </si>
  <si>
    <t>Rendestensbrønde- og stik</t>
  </si>
  <si>
    <t>med 1-5 m stikledning</t>
  </si>
  <si>
    <t>med 6-10 m sikledning</t>
  </si>
  <si>
    <t>3.1</t>
  </si>
  <si>
    <t>92/80 mm PVC-dræn i filtergrus at levere og lægge i vejkasse incl. tilslutning til rendestensbrønde</t>
  </si>
  <si>
    <t>Drænledninger</t>
  </si>
  <si>
    <t>Ø160 PVC kombiledning at levere og lægge i filtergrus inkl. tilslutning til brønde i 1,2-1,5 m dybde.</t>
  </si>
  <si>
    <t>Ø200 PVC kombiledning at levere og lægge i filtergrus inkl. tilslutning til brønde i 1,2-1,5 m dybde.</t>
  </si>
  <si>
    <t>Ø200 PVC kombiledning at levere og lægge i letkliner inkl. tilslutning til brønde i 1,2-1,5 m dybde.</t>
  </si>
  <si>
    <t>Levering og sætning af Ø315 PVC rendestensbrønde med 70 L sandfang, regulering til belægning samt tilslutning af dræn og ø160 PCV stikledning. Prisen er incl. montering af støbejernskarm, riste. Bygherre leverer støbejernskarme og -riste.</t>
  </si>
  <si>
    <t>9.5</t>
  </si>
  <si>
    <t>126/113 PVC afskærende dræn at levere og lægge i filtergrus inkl. tilslutning af afskåret dræn.</t>
  </si>
  <si>
    <t xml:space="preserve">Etablering og afrigning af filterboring, dybde min. 6 m.u.t. </t>
  </si>
  <si>
    <t xml:space="preserve">Drift af filterboring, op til 80 m³/t </t>
  </si>
  <si>
    <t>Til- og afrigning af sugepidsanlæg med op til 25 spidser. Betales kun én gang.</t>
  </si>
  <si>
    <t>9.5.1</t>
  </si>
  <si>
    <t>9.5.2</t>
  </si>
  <si>
    <t>9.5.3</t>
  </si>
  <si>
    <t xml:space="preserve">Drift og leje af sugespidsanlæg </t>
  </si>
  <si>
    <t>9.5.4</t>
  </si>
  <si>
    <t>Leje og drift af 3" dykpumpe</t>
  </si>
  <si>
    <t>9.5.5</t>
  </si>
  <si>
    <t>T</t>
  </si>
  <si>
    <t>Opretning med GAB 1</t>
  </si>
  <si>
    <t>Opretning med ABB</t>
  </si>
  <si>
    <t>Minigraver</t>
  </si>
  <si>
    <t>3-akslet lastbil</t>
  </si>
  <si>
    <t xml:space="preserve">Dozer </t>
  </si>
  <si>
    <t>7.1.12</t>
  </si>
  <si>
    <t>7.1.13</t>
  </si>
  <si>
    <t>Renskæring, opbrydning og bortskaffelse af asfalt ved tilslutningerne til den eksisterende Røddingvej og Pugdalvej</t>
  </si>
  <si>
    <t xml:space="preserve">Affræsning af ekisterende afmærkning på eksisterende Røddingvej </t>
  </si>
  <si>
    <t>7.1.14</t>
  </si>
  <si>
    <t>KØREBANEAFMÆRKNING OG VEJUDSTYR</t>
  </si>
  <si>
    <t>8.1.1</t>
  </si>
  <si>
    <t>8.1.2</t>
  </si>
  <si>
    <t>8.2.1</t>
  </si>
  <si>
    <t>8.2.2</t>
  </si>
  <si>
    <t>8.3.1</t>
  </si>
  <si>
    <t>Levering og montering af H1.W2 autoværn med 1,2 m højt rækværk og fodpaneler</t>
  </si>
  <si>
    <t xml:space="preserve">Levering og montering af H1.W4 autoværn </t>
  </si>
  <si>
    <t>8.3.2</t>
  </si>
  <si>
    <t>Jordarbejde for kabelrør samt rør at lægge. Grav for 1 - 3 rør, lægning af rør, min. 50 cm jorddækning, afmærkning af rørender. Rør leveres af forsyningsselskaberne.</t>
  </si>
  <si>
    <t>BG II, at levere og indbygge ved  letklinkeindbygning  i ny vej, t=300 mm</t>
  </si>
  <si>
    <t>BG II, at levere og indbygge, ny vej, t=450 mm</t>
  </si>
  <si>
    <t>10.2.14</t>
  </si>
  <si>
    <t>10.2.15</t>
  </si>
  <si>
    <t>10.2.16</t>
  </si>
  <si>
    <t>10.2.17</t>
  </si>
  <si>
    <t>10.2.18</t>
  </si>
  <si>
    <t>Under ny Pugdalvej</t>
  </si>
  <si>
    <t>Omrkingfyldning til vandløbstunnel</t>
  </si>
  <si>
    <t>2.2.5a</t>
  </si>
  <si>
    <t>2.2.5b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</si>
  <si>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</si>
  <si>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</si>
  <si>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</si>
  <si>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</si>
  <si>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</si>
  <si>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</si>
  <si>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</si>
  <si>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</si>
  <si>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</si>
  <si>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</si>
  <si>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</si>
  <si>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</si>
  <si>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</si>
  <si>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</si>
  <si>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</si>
  <si>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</si>
  <si>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3.2</t>
  </si>
  <si>
    <t>3.2.1</t>
  </si>
  <si>
    <t>3.2.1a</t>
  </si>
  <si>
    <t>3.2.1b</t>
  </si>
  <si>
    <t>3.3</t>
  </si>
  <si>
    <t>3.3.1</t>
  </si>
  <si>
    <t>3.3.2</t>
  </si>
  <si>
    <t>3.3.3</t>
  </si>
  <si>
    <t>3.3.4</t>
  </si>
  <si>
    <t>10.2.19</t>
  </si>
  <si>
    <t>10.2.20</t>
  </si>
  <si>
    <t>7.1.15</t>
  </si>
  <si>
    <t>7.1.16</t>
  </si>
  <si>
    <t>PA, 50 kg/m², at levere og udlægge på ny Sti</t>
  </si>
  <si>
    <t>7.1.17</t>
  </si>
  <si>
    <t>7.1.18</t>
  </si>
  <si>
    <t>Reguleringspris ny sti, GAB 0</t>
  </si>
  <si>
    <t>Reguleringspris ny sti, PA</t>
  </si>
  <si>
    <t>3.2.2</t>
  </si>
  <si>
    <t>3.2.2a</t>
  </si>
  <si>
    <t>Levering og sætning af Ø315 PVC rendestensbrønde i letklinker med 70 L sandfang, regulering til belægning samt tilslutning af dræn og ø160 PCV stikledning. Prisen er incl. montering af støbejernskarm, riste og betonflise. Bygherre leverer støbejernskarme og -riste.</t>
  </si>
  <si>
    <t xml:space="preserve">V37231R-VEJ5240, Ø400, d = 3 m. Prisen er inkl. reetablering af Rødding Å vandløbsprofil og brinker, samt opbrydning, renskæring og bortskaffelse af eksisterende asfalt og reetablering af vejkasse og asfaltbelægning på Nørregade med 200 mm BL, 150 mm SG II, 110 kg/m² GAB 0 og 50 kg/m² PA, inkl. fortandingsfræsning af slidlag b = 40 cm, t = 3 cm </t>
  </si>
  <si>
    <t>Stensikring af rørender ved rørlægning af grøft med håndsten eller singels.</t>
  </si>
  <si>
    <t>Ø400 PVC d= 1-2m til rørlægning af grøft.</t>
  </si>
  <si>
    <t>VEJ5248-VEJ5250, Ø250PVC, Delvist sat i letklinker d = 1,3 m.</t>
  </si>
  <si>
    <t xml:space="preserve">Brønd nr. VEJ5250, Ø600PVC sat i letklinker, Dybde 1,3 m. </t>
  </si>
  <si>
    <t>3.3.5</t>
  </si>
  <si>
    <t>Ø160 PVC kombiledning at levere og lægge i letklinker inkl. tilslutning til brønde i 1,2-1,5 m dybde.</t>
  </si>
  <si>
    <t>3.3.6</t>
  </si>
  <si>
    <t>Ledningsdybde 1-1,5m</t>
  </si>
  <si>
    <t>a</t>
  </si>
  <si>
    <t>Ledningsdybde 1,5-2m</t>
  </si>
  <si>
    <t>Ledningsdybde 2-2,5m</t>
  </si>
  <si>
    <t>Ledningsdybde 2,5-3m</t>
  </si>
  <si>
    <t>b</t>
  </si>
  <si>
    <t>c</t>
  </si>
  <si>
    <t>d</t>
  </si>
  <si>
    <t>Ø315 drænbrønd at levere og sætte med betondæksel, inkl. tilslutning af dræn. d= 1,5-2 m</t>
  </si>
  <si>
    <t xml:space="preserve">Levering og udlægning af Ø110 plast trækrør i BL over vandløbstunnel. Rørender afproppes og indmåles. </t>
  </si>
  <si>
    <t>Jf. AAB. Opmålt efter nettolængder og nettoarealer.</t>
  </si>
  <si>
    <t>Termoplastisk maling med dimensioner jf. vejreglen "Afmærkning på kørebanen, dimensioner" hhv. type b og type C.</t>
  </si>
  <si>
    <t>S11 Vigelinje</t>
  </si>
  <si>
    <t>Q46.1 Bred ubrudt kantlinje</t>
  </si>
  <si>
    <t>Q47.12 Bred punkteret kantlinje</t>
  </si>
  <si>
    <t>Q47.11 Bred punkteret kantlinje</t>
  </si>
  <si>
    <t>R11.4 Venstresvingspil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</si>
  <si>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</si>
  <si>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</si>
  <si>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</si>
  <si>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</si>
  <si>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</si>
  <si>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</si>
  <si>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</si>
  <si>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</si>
  <si>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 xml:space="preserve">Q47.2m, Q46.2 og Q50 0,1 m kantlinje </t>
  </si>
  <si>
    <t>Q44 0,1 m midterlinje</t>
  </si>
  <si>
    <t xml:space="preserve">Q41.1 og Q42.1 0,1 m midterlinje </t>
  </si>
  <si>
    <t>Q45 spæreflade, 0,3 m</t>
  </si>
  <si>
    <t>Q48 og Q49 0,1 m midterlinje</t>
  </si>
  <si>
    <t>Skilte</t>
  </si>
  <si>
    <t>Vejudstyr</t>
  </si>
  <si>
    <t>Udskiftning af uegnet jord i ledningsgrav med fyldsand, at levere og indbygge. Opgravet jord at transportere og bortskaffe til eget tip. Lednings dimension Ø160-Ø400</t>
  </si>
  <si>
    <t>8.2.3</t>
  </si>
  <si>
    <t xml:space="preserve">Skilte at levere og montere </t>
  </si>
  <si>
    <t>B11</t>
  </si>
  <si>
    <t>e</t>
  </si>
  <si>
    <t>f</t>
  </si>
  <si>
    <t>A43.1</t>
  </si>
  <si>
    <t>D21</t>
  </si>
  <si>
    <t>UD 21.2</t>
  </si>
  <si>
    <t>UD 21.1</t>
  </si>
  <si>
    <t>O45</t>
  </si>
  <si>
    <t xml:space="preserve">Eksisterende skilt at nedtage, lægge på depot og genopsætte på ny placering. </t>
  </si>
  <si>
    <t>G</t>
  </si>
  <si>
    <t>E18.1.1</t>
  </si>
  <si>
    <t>Såning af grøfter med vildtblanding, inkl. grundgødskning</t>
  </si>
  <si>
    <t>ABB asfalt, 150 kg/m², at levere og udlægge på ny kørebane</t>
  </si>
  <si>
    <t>GAB 0, 150 kg/m², at levere og udlægge på ny Sti</t>
  </si>
  <si>
    <t>Fortandingsfræsning af slidlag inkl. bortskaffelse af asfalt , b = 1 m, t = 3 cm</t>
  </si>
  <si>
    <t>3.1.17</t>
  </si>
  <si>
    <t>Ø315 PVC d= 1-2m til rørlægning af grøft.</t>
  </si>
  <si>
    <t>3.1.18</t>
  </si>
  <si>
    <t>Sikring af rørindløb eller - udløb med sten og betonplade i grøft jf. VD typetegning 26511</t>
  </si>
  <si>
    <t>2.3.3</t>
  </si>
  <si>
    <t>Brønd nr. V37231R, Ø1000 bt, Dybde 3 m. Prisen er inkl. opgravning og bortskaffelse af eksist. brønd. inkl. tilslutning af 2 stk. eksisterende ø250 PVC sideløb</t>
  </si>
  <si>
    <t>V372232R-V37231R, Ø500, d = 3 m. Prisen er inkl. opgravning og bortskaffelse af eksist. ledning og reetablering med 20 cm SG</t>
  </si>
  <si>
    <t xml:space="preserve">Muld, at afhente i depot og udlægge som terrænregulering på matr. 1a, t = 5-40 cm </t>
  </si>
  <si>
    <t>2.2.9</t>
  </si>
  <si>
    <t>2.2.9.1</t>
  </si>
  <si>
    <t>2.2.9.2</t>
  </si>
  <si>
    <t>2.2.9.3</t>
  </si>
  <si>
    <t>2.3.4</t>
  </si>
  <si>
    <t>Tørholdelse ifm. etablering af bygværker (option)</t>
  </si>
  <si>
    <t>Skilte og vejudstyr</t>
  </si>
  <si>
    <t>Servicevej at levere og etablere rundt om bassin, opbygget af 250 mm BL I og 150 mm SG I, inkl. afretning af planum (option)</t>
  </si>
  <si>
    <t>Levering og montering af karm og dæksel i beton til m. ø600 mm opføring (option)</t>
  </si>
  <si>
    <t>Udløbsbrønd ø1250 mm beton at levere og etablere, inkl. montering af vandbremse, spindler og 2-delt aluminiumsdæksel, d=2,3 m, iht. tegning 101  (option)</t>
  </si>
  <si>
    <t>4.1.16</t>
  </si>
  <si>
    <t>Regnvandsledning, ø1200 mm beton at levere og etablere i ledningsgrav, d=2,0-2,5 (option)</t>
  </si>
  <si>
    <t>Regnvandsledning, ø400 mm plast at levere og etablere i ledningsgrav, d=1,6 (option)</t>
  </si>
  <si>
    <t>Tømmeledning, ø250 mm plast monteret i reguleringsbygværk (option)</t>
  </si>
  <si>
    <t>Levering og indbygning af lermembran, t=50 cm, østlig bassin</t>
  </si>
  <si>
    <t>Indbygning af lermembran, t=50 cm, østlig bassin, med overskydende og egnet ler fra bassinudgravning</t>
  </si>
  <si>
    <t>Bygherre:</t>
  </si>
  <si>
    <t>TBL:</t>
  </si>
  <si>
    <t>Underskriftsberettigedes navn (med BLOKbogstaver)</t>
  </si>
  <si>
    <t>Tilbudsliste A (Herning Kommune)</t>
  </si>
  <si>
    <t>Tilbudsliste B (Herning Vand A/S)</t>
  </si>
  <si>
    <t>Herning Kommune og Herning Vand A/S</t>
  </si>
  <si>
    <t>December 2018</t>
  </si>
  <si>
    <t>Herning Vand A/S</t>
  </si>
  <si>
    <t>Levering og etablering af ø315 mm vejbrønd m. 70 l sandfang og vandlås, inkl. montering af karm og rist</t>
  </si>
  <si>
    <t>4.3.2</t>
  </si>
  <si>
    <t>Diverse</t>
  </si>
  <si>
    <t>10.3</t>
  </si>
  <si>
    <t>3</t>
  </si>
  <si>
    <t>GAB I, 160 kg/m², at levere og udlægge på kørebane</t>
  </si>
  <si>
    <t>SMA, 70 kg/m², at levere og udlægge på kørebane</t>
  </si>
  <si>
    <t>Sum post 3. Ialt at overføre til TBL forside</t>
  </si>
  <si>
    <t>Sum post 5. Ialt at overføre til TBL forside</t>
  </si>
  <si>
    <t>Sum post 6. Ialt at overføre til TBL forside</t>
  </si>
  <si>
    <t>Sum post 7. Ialt at overføre til TBL forside</t>
  </si>
  <si>
    <t>Tilbudssum ekskl. moms at overføre til samleside</t>
  </si>
  <si>
    <t>Herning Kommune</t>
  </si>
  <si>
    <t>Fastgørelse af eksist. ledning ø100 - ø250 i letklinker bund med træspyd iht. SAB</t>
  </si>
  <si>
    <t>Retablering af krydsende dræn med Ø110 drænledning</t>
  </si>
  <si>
    <t>Retablering af krydsende dræn med Ø110 tæt PVC ledning</t>
  </si>
  <si>
    <t>10.2.21</t>
  </si>
  <si>
    <t>10.2.22</t>
  </si>
  <si>
    <t xml:space="preserve">Forsejling med emulsion for overvintring af ABB </t>
  </si>
  <si>
    <t>Fræsning af asfaltvust inkl. bortskaffelse af opfræst materiale før udlægning af slidlag</t>
  </si>
  <si>
    <t>10.2.23</t>
  </si>
  <si>
    <t>10.2.24</t>
  </si>
  <si>
    <t>Varmblandet asfalt i nye vejareal</t>
  </si>
  <si>
    <t>Asfaltvulst at levere og udlægge i GAB eller ABB</t>
  </si>
  <si>
    <t>Levering af nye betonkantsten og sætte i sættebeton</t>
  </si>
  <si>
    <t>Tørholdelse ifm. arbejder ved vejafvanding, ny vej og vandløbstunnel</t>
  </si>
  <si>
    <t>Råjordsarbejder for vej, sti og tunnel</t>
  </si>
  <si>
    <t>Afrømning og bortskaffelse af ren, velegnet muldjord til depot for senere genudlægning på vejrabatter og terrænrregulering, t=400mm</t>
  </si>
  <si>
    <t>Indbygning af lermembran, t=50 cm, østlig bassin, med egnet udvundet ler fra bassinområdet under projekteret bassinbund.</t>
  </si>
  <si>
    <t>Tilbudsgiver erklærer ved sin underskrift af tilbudet,</t>
  </si>
  <si>
    <t>- at  bemyndigelseserklæring og erklæring om solidarisk hæftelse, såfremt flere byder i forening, er vedlagt tilbudet</t>
  </si>
  <si>
    <r>
      <t xml:space="preserve">- at der ikke er afsagt endelig dom over virksomheden, og at virksomheden ikke har vedtaget bødeforlæg, for de i udbudsloven,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135, stk. 1, omtalte grunde,</t>
    </r>
  </si>
  <si>
    <r>
      <t xml:space="preserve">- at virksomhedens ubetalte, forfaldne gæld til det offentlige er på under 100.000 kr., jf. udbudsloven,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135, stk 3,</t>
    </r>
  </si>
  <si>
    <r>
      <t xml:space="preserve">- at virksomheden ikke er omfattet af de i udbudslovens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137, stk. 1, litra2 nævnte situationer,</t>
    </r>
  </si>
  <si>
    <r>
      <t xml:space="preserve">- at der i tilbuddet er taget hensyn til gældende forpligtigelser inden for det miljø-, social- og arbejdsretlige område, jf. udbudsloven,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159, stk. 7</t>
    </r>
  </si>
  <si>
    <t>5.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</si>
</sst>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0.000"/>
    <numFmt numFmtId="166" formatCode="[$-406]mmmm\ yyyy;@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ms rmn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rgb="FF006100"/>
      <name val="Calibri"/>
      <family val="2"/>
      <scheme val="minor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MS Sans Serif"/>
    </font>
    <font>
      <sz val="12"/>
      <name val="Arial"/>
      <family val="2"/>
    </font>
    <font>
      <sz val="12"/>
      <name val="Times New Roman"/>
      <family val="1"/>
    </font>
    <font>
      <b/>
      <sz val="10"/>
      <name val="Tms Rmn"/>
    </font>
    <font>
      <b/>
      <sz val="12"/>
      <name val="Tms Rmn"/>
    </font>
    <font>
      <sz val="1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ms rmn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0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2" fillId="0" borderId="0"/>
    <xf numFmtId="40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0" fontId="4" fillId="0" borderId="0"/>
  </cellStyleXfs>
  <cellXfs count="320"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Protection="1"/>
    <xf numFmtId="0" fontId="3" fillId="0" borderId="0" xfId="0" applyFont="1" applyFill="1" applyProtection="1"/>
    <xf numFmtId="0" fontId="3" fillId="0" borderId="4" xfId="0" applyFont="1" applyFill="1" applyBorder="1" applyProtection="1"/>
    <xf numFmtId="0" fontId="3" fillId="0" borderId="3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7" xfId="0" applyFont="1" applyFill="1" applyBorder="1" applyProtection="1"/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Protection="1"/>
    <xf numFmtId="3" fontId="3" fillId="0" borderId="0" xfId="0" applyNumberFormat="1" applyFont="1" applyBorder="1" applyProtection="1"/>
    <xf numFmtId="3" fontId="3" fillId="0" borderId="0" xfId="0" applyNumberFormat="1" applyFont="1" applyAlignment="1" applyProtection="1">
      <alignment horizontal="right"/>
    </xf>
    <xf numFmtId="0" fontId="3" fillId="0" borderId="18" xfId="0" applyFont="1" applyFill="1" applyBorder="1" applyProtection="1"/>
    <xf numFmtId="0" fontId="3" fillId="0" borderId="19" xfId="0" applyFont="1" applyFill="1" applyBorder="1" applyProtection="1"/>
    <xf numFmtId="2" fontId="4" fillId="0" borderId="20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2" fontId="4" fillId="0" borderId="23" xfId="0" quotePrefix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4" xfId="1" applyNumberFormat="1" applyFont="1" applyFill="1" applyBorder="1" applyAlignment="1">
      <alignment horizontal="right" vertical="center"/>
    </xf>
    <xf numFmtId="1" fontId="4" fillId="0" borderId="24" xfId="1" applyNumberFormat="1" applyFont="1" applyFill="1" applyBorder="1" applyAlignment="1">
      <alignment horizontal="right" vertical="center"/>
    </xf>
    <xf numFmtId="1" fontId="4" fillId="0" borderId="21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Alignment="1">
      <alignment horizontal="right"/>
    </xf>
    <xf numFmtId="2" fontId="6" fillId="0" borderId="4" xfId="0" applyNumberFormat="1" applyFont="1" applyFill="1" applyBorder="1" applyAlignment="1">
      <alignment horizontal="left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2" fontId="4" fillId="0" borderId="2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27" xfId="0" applyNumberFormat="1" applyFont="1" applyFill="1" applyBorder="1" applyAlignment="1">
      <alignment horizontal="center" vertical="center"/>
    </xf>
    <xf numFmtId="1" fontId="4" fillId="0" borderId="28" xfId="1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vertical="center"/>
    </xf>
    <xf numFmtId="2" fontId="4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left" vertical="center"/>
    </xf>
    <xf numFmtId="2" fontId="5" fillId="0" borderId="27" xfId="0" applyNumberFormat="1" applyFont="1" applyFill="1" applyBorder="1" applyAlignment="1">
      <alignment horizontal="left" vertical="center"/>
    </xf>
    <xf numFmtId="3" fontId="5" fillId="0" borderId="27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4" fillId="0" borderId="4" xfId="4" applyNumberFormat="1" applyFont="1" applyFill="1" applyBorder="1" applyAlignment="1">
      <alignment vertical="center"/>
    </xf>
    <xf numFmtId="1" fontId="4" fillId="0" borderId="4" xfId="2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1" xfId="0" applyFont="1" applyFill="1" applyBorder="1" applyProtection="1"/>
    <xf numFmtId="0" fontId="4" fillId="0" borderId="2" xfId="0" applyFont="1" applyFill="1" applyBorder="1" applyProtection="1"/>
    <xf numFmtId="0" fontId="4" fillId="0" borderId="12" xfId="0" applyFont="1" applyFill="1" applyBorder="1" applyProtection="1"/>
    <xf numFmtId="0" fontId="5" fillId="0" borderId="13" xfId="0" applyFont="1" applyFill="1" applyBorder="1" applyProtection="1"/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13" xfId="0" applyFont="1" applyFill="1" applyBorder="1" applyProtection="1"/>
    <xf numFmtId="0" fontId="4" fillId="0" borderId="0" xfId="0" applyFont="1" applyBorder="1" applyProtection="1"/>
    <xf numFmtId="166" fontId="4" fillId="0" borderId="5" xfId="0" applyNumberFormat="1" applyFont="1" applyFill="1" applyBorder="1" applyAlignment="1" applyProtection="1">
      <alignment horizontal="left"/>
    </xf>
    <xf numFmtId="49" fontId="4" fillId="0" borderId="15" xfId="0" applyNumberFormat="1" applyFont="1" applyFill="1" applyBorder="1" applyAlignment="1" applyProtection="1">
      <alignment horizontal="left"/>
    </xf>
    <xf numFmtId="0" fontId="4" fillId="0" borderId="15" xfId="0" applyFont="1" applyFill="1" applyBorder="1" applyProtection="1"/>
    <xf numFmtId="3" fontId="4" fillId="0" borderId="5" xfId="0" applyNumberFormat="1" applyFont="1" applyFill="1" applyBorder="1" applyProtection="1"/>
    <xf numFmtId="0" fontId="4" fillId="0" borderId="5" xfId="0" applyFont="1" applyFill="1" applyBorder="1" applyProtection="1"/>
    <xf numFmtId="49" fontId="4" fillId="0" borderId="0" xfId="0" applyNumberFormat="1" applyFont="1" applyFill="1" applyBorder="1" applyAlignment="1" applyProtection="1">
      <alignment horizontal="left"/>
    </xf>
    <xf numFmtId="2" fontId="4" fillId="0" borderId="0" xfId="0" quotePrefix="1" applyNumberFormat="1" applyFont="1" applyFill="1" applyBorder="1" applyAlignment="1" applyProtection="1">
      <alignment horizontal="left"/>
    </xf>
    <xf numFmtId="3" fontId="4" fillId="0" borderId="15" xfId="0" applyNumberFormat="1" applyFont="1" applyFill="1" applyBorder="1" applyProtection="1"/>
    <xf numFmtId="0" fontId="4" fillId="0" borderId="0" xfId="0" quotePrefix="1" applyFont="1" applyFill="1" applyBorder="1" applyAlignment="1" applyProtection="1">
      <alignment horizontal="left"/>
    </xf>
    <xf numFmtId="3" fontId="4" fillId="0" borderId="16" xfId="0" applyNumberFormat="1" applyFont="1" applyFill="1" applyBorder="1" applyProtection="1"/>
    <xf numFmtId="3" fontId="4" fillId="0" borderId="14" xfId="0" applyNumberFormat="1" applyFont="1" applyFill="1" applyBorder="1" applyProtection="1"/>
    <xf numFmtId="2" fontId="4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0" fontId="4" fillId="0" borderId="6" xfId="0" applyFont="1" applyFill="1" applyBorder="1" applyProtection="1"/>
    <xf numFmtId="0" fontId="4" fillId="0" borderId="17" xfId="0" applyFont="1" applyFill="1" applyBorder="1" applyProtection="1"/>
    <xf numFmtId="3" fontId="4" fillId="0" borderId="12" xfId="0" applyNumberFormat="1" applyFont="1" applyFill="1" applyBorder="1" applyProtection="1"/>
    <xf numFmtId="0" fontId="4" fillId="0" borderId="25" xfId="0" applyFont="1" applyFill="1" applyBorder="1" applyProtection="1"/>
    <xf numFmtId="0" fontId="4" fillId="0" borderId="31" xfId="0" applyFont="1" applyFill="1" applyBorder="1" applyProtection="1"/>
    <xf numFmtId="0" fontId="4" fillId="0" borderId="32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3" fillId="0" borderId="31" xfId="0" applyFont="1" applyFill="1" applyBorder="1" applyProtection="1"/>
    <xf numFmtId="0" fontId="3" fillId="0" borderId="31" xfId="0" applyFont="1" applyBorder="1" applyProtection="1"/>
    <xf numFmtId="2" fontId="5" fillId="0" borderId="20" xfId="0" applyNumberFormat="1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vertical="center"/>
    </xf>
    <xf numFmtId="1" fontId="5" fillId="0" borderId="21" xfId="1" applyNumberFormat="1" applyFont="1" applyFill="1" applyBorder="1" applyAlignment="1">
      <alignment horizontal="right" vertical="center"/>
    </xf>
    <xf numFmtId="49" fontId="8" fillId="0" borderId="21" xfId="0" applyNumberFormat="1" applyFont="1" applyFill="1" applyBorder="1" applyAlignment="1">
      <alignment vertical="center" wrapText="1"/>
    </xf>
    <xf numFmtId="2" fontId="4" fillId="0" borderId="22" xfId="0" applyNumberFormat="1" applyFont="1" applyFill="1" applyBorder="1" applyAlignment="1"/>
    <xf numFmtId="0" fontId="4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" fontId="4" fillId="0" borderId="30" xfId="1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left" vertical="center"/>
    </xf>
    <xf numFmtId="2" fontId="6" fillId="0" borderId="30" xfId="0" applyNumberFormat="1" applyFont="1" applyFill="1" applyBorder="1" applyAlignment="1">
      <alignment horizontal="left" vertical="center"/>
    </xf>
    <xf numFmtId="2" fontId="6" fillId="0" borderId="30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vertical="center" wrapText="1"/>
    </xf>
    <xf numFmtId="2" fontId="5" fillId="0" borderId="34" xfId="0" quotePrefix="1" applyNumberFormat="1" applyFont="1" applyFill="1" applyBorder="1" applyAlignment="1">
      <alignment horizontal="left" vertical="center"/>
    </xf>
    <xf numFmtId="2" fontId="5" fillId="0" borderId="24" xfId="0" applyNumberFormat="1" applyFont="1" applyFill="1" applyBorder="1" applyAlignment="1">
      <alignment horizontal="left" vertical="center"/>
    </xf>
    <xf numFmtId="1" fontId="6" fillId="0" borderId="21" xfId="0" applyNumberFormat="1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3" fillId="0" borderId="0" xfId="0" applyFont="1" applyFill="1"/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4" fontId="4" fillId="0" borderId="0" xfId="4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38" fontId="4" fillId="0" borderId="22" xfId="1" applyNumberFormat="1" applyFont="1" applyFill="1" applyBorder="1"/>
    <xf numFmtId="165" fontId="4" fillId="0" borderId="0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wrapText="1"/>
    </xf>
    <xf numFmtId="38" fontId="3" fillId="0" borderId="0" xfId="1" applyNumberFormat="1" applyFont="1" applyFill="1" applyBorder="1" applyAlignment="1">
      <alignment horizontal="left"/>
    </xf>
    <xf numFmtId="38" fontId="3" fillId="0" borderId="0" xfId="1" applyNumberFormat="1" applyFont="1" applyFill="1" applyAlignment="1">
      <alignment wrapText="1"/>
    </xf>
    <xf numFmtId="38" fontId="4" fillId="0" borderId="0" xfId="1" applyNumberFormat="1" applyFont="1" applyFill="1"/>
    <xf numFmtId="38" fontId="3" fillId="0" borderId="0" xfId="1" applyNumberFormat="1" applyFont="1" applyFill="1" applyAlignment="1">
      <alignment horizontal="center"/>
    </xf>
    <xf numFmtId="40" fontId="4" fillId="0" borderId="0" xfId="1" applyFont="1" applyFill="1"/>
    <xf numFmtId="40" fontId="3" fillId="0" borderId="0" xfId="1" applyFont="1" applyFill="1" applyAlignment="1">
      <alignment wrapText="1"/>
    </xf>
    <xf numFmtId="40" fontId="3" fillId="0" borderId="0" xfId="1" applyFont="1" applyFill="1" applyAlignment="1">
      <alignment horizontal="center"/>
    </xf>
    <xf numFmtId="40" fontId="3" fillId="0" borderId="0" xfId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38" fontId="3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/>
    <xf numFmtId="2" fontId="4" fillId="0" borderId="34" xfId="0" quotePrefix="1" applyNumberFormat="1" applyFont="1" applyFill="1" applyBorder="1" applyAlignment="1">
      <alignment horizontal="left" vertical="center" wrapText="1"/>
    </xf>
    <xf numFmtId="1" fontId="4" fillId="0" borderId="7" xfId="1" applyNumberFormat="1" applyFont="1" applyFill="1" applyBorder="1" applyAlignment="1">
      <alignment horizontal="right" vertical="center"/>
    </xf>
    <xf numFmtId="1" fontId="4" fillId="0" borderId="21" xfId="1" quotePrefix="1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2" fontId="5" fillId="0" borderId="0" xfId="0" applyNumberFormat="1" applyFont="1" applyFill="1" applyBorder="1"/>
    <xf numFmtId="2" fontId="4" fillId="0" borderId="0" xfId="0" applyNumberFormat="1" applyFont="1" applyFill="1" applyBorder="1" applyAlignment="1"/>
    <xf numFmtId="2" fontId="5" fillId="0" borderId="30" xfId="0" applyNumberFormat="1" applyFont="1" applyFill="1" applyBorder="1" applyAlignment="1">
      <alignment horizontal="left" vertical="center"/>
    </xf>
    <xf numFmtId="0" fontId="4" fillId="3" borderId="13" xfId="0" applyFont="1" applyFill="1" applyBorder="1" applyAlignment="1">
      <alignment vertical="center"/>
    </xf>
    <xf numFmtId="2" fontId="10" fillId="0" borderId="2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Protection="1"/>
    <xf numFmtId="2" fontId="6" fillId="0" borderId="21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right" vertical="center"/>
    </xf>
    <xf numFmtId="2" fontId="4" fillId="0" borderId="0" xfId="0" quotePrefix="1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vertical="center" wrapText="1"/>
    </xf>
    <xf numFmtId="49" fontId="8" fillId="0" borderId="30" xfId="0" applyNumberFormat="1" applyFont="1" applyFill="1" applyBorder="1" applyAlignment="1">
      <alignment vertical="center" wrapText="1"/>
    </xf>
    <xf numFmtId="2" fontId="4" fillId="0" borderId="21" xfId="0" quotePrefix="1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 wrapText="1"/>
    </xf>
    <xf numFmtId="2" fontId="5" fillId="0" borderId="21" xfId="0" applyNumberFormat="1" applyFont="1" applyFill="1" applyBorder="1" applyAlignment="1">
      <alignment horizontal="left" vertical="center"/>
    </xf>
    <xf numFmtId="1" fontId="4" fillId="0" borderId="4" xfId="2" applyNumberFormat="1" applyFont="1" applyFill="1" applyBorder="1" applyAlignment="1">
      <alignment vertical="center"/>
    </xf>
    <xf numFmtId="2" fontId="10" fillId="0" borderId="21" xfId="0" applyNumberFormat="1" applyFont="1" applyFill="1" applyBorder="1" applyAlignment="1">
      <alignment horizontal="left" vertical="center"/>
    </xf>
    <xf numFmtId="2" fontId="10" fillId="0" borderId="21" xfId="0" applyNumberFormat="1" applyFont="1" applyFill="1" applyBorder="1" applyAlignment="1">
      <alignment horizontal="center" vertical="center"/>
    </xf>
    <xf numFmtId="1" fontId="10" fillId="0" borderId="4" xfId="2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/>
    <xf numFmtId="2" fontId="4" fillId="0" borderId="20" xfId="0" applyNumberFormat="1" applyFont="1" applyFill="1" applyBorder="1" applyAlignment="1">
      <alignment horizontal="left" vertical="center"/>
    </xf>
    <xf numFmtId="2" fontId="4" fillId="0" borderId="21" xfId="0" applyNumberFormat="1" applyFont="1" applyFill="1" applyBorder="1" applyAlignment="1"/>
    <xf numFmtId="2" fontId="4" fillId="0" borderId="0" xfId="0" applyNumberFormat="1" applyFont="1" applyFill="1" applyBorder="1" applyAlignment="1">
      <alignment wrapText="1"/>
    </xf>
    <xf numFmtId="1" fontId="4" fillId="0" borderId="4" xfId="1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7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left" wrapText="1"/>
    </xf>
    <xf numFmtId="1" fontId="4" fillId="0" borderId="7" xfId="1" applyNumberFormat="1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left" vertical="center"/>
    </xf>
    <xf numFmtId="2" fontId="6" fillId="0" borderId="20" xfId="0" applyNumberFormat="1" applyFont="1" applyFill="1" applyBorder="1" applyAlignment="1">
      <alignment horizontal="left" vertical="center" wrapText="1"/>
    </xf>
    <xf numFmtId="1" fontId="4" fillId="0" borderId="20" xfId="1" applyNumberFormat="1" applyFont="1" applyFill="1" applyBorder="1" applyAlignment="1">
      <alignment horizontal="right" vertical="center"/>
    </xf>
    <xf numFmtId="2" fontId="8" fillId="0" borderId="6" xfId="0" applyNumberFormat="1" applyFont="1" applyFill="1" applyBorder="1" applyAlignment="1">
      <alignment horizontal="left" vertical="center" wrapText="1"/>
    </xf>
    <xf numFmtId="2" fontId="4" fillId="0" borderId="34" xfId="0" applyNumberFormat="1" applyFont="1" applyFill="1" applyBorder="1" applyAlignment="1">
      <alignment horizontal="left" vertical="center"/>
    </xf>
    <xf numFmtId="2" fontId="4" fillId="0" borderId="20" xfId="0" applyNumberFormat="1" applyFont="1" applyFill="1" applyBorder="1" applyAlignment="1">
      <alignment horizontal="left" vertical="center" wrapText="1"/>
    </xf>
    <xf numFmtId="1" fontId="4" fillId="0" borderId="7" xfId="2" applyNumberFormat="1" applyFont="1" applyFill="1" applyBorder="1" applyAlignment="1">
      <alignment horizontal="right" vertical="center"/>
    </xf>
    <xf numFmtId="2" fontId="6" fillId="0" borderId="34" xfId="0" applyNumberFormat="1" applyFont="1" applyFill="1" applyBorder="1" applyAlignment="1">
      <alignment horizontal="left" vertical="center" wrapText="1"/>
    </xf>
    <xf numFmtId="2" fontId="4" fillId="0" borderId="6" xfId="0" quotePrefix="1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horizontal="center" vertical="center"/>
    </xf>
    <xf numFmtId="0" fontId="17" fillId="0" borderId="30" xfId="0" applyFont="1" applyBorder="1"/>
    <xf numFmtId="2" fontId="4" fillId="0" borderId="30" xfId="0" applyNumberFormat="1" applyFont="1" applyFill="1" applyBorder="1" applyAlignment="1">
      <alignment horizontal="left" vertical="center" wrapText="1"/>
    </xf>
    <xf numFmtId="2" fontId="4" fillId="0" borderId="30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21" xfId="0" quotePrefix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4" borderId="0" xfId="0" applyFont="1" applyFill="1" applyBorder="1" applyAlignment="1">
      <alignment horizontal="left" vertical="center" wrapText="1"/>
    </xf>
    <xf numFmtId="2" fontId="4" fillId="4" borderId="21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left" vertical="center" wrapText="1"/>
    </xf>
    <xf numFmtId="1" fontId="4" fillId="4" borderId="21" xfId="2" applyNumberFormat="1" applyFont="1" applyFill="1" applyBorder="1" applyAlignment="1">
      <alignment horizontal="right" vertical="center"/>
    </xf>
    <xf numFmtId="1" fontId="4" fillId="4" borderId="4" xfId="2" applyNumberFormat="1" applyFont="1" applyFill="1" applyBorder="1" applyAlignment="1">
      <alignment horizontal="right" vertical="center"/>
    </xf>
    <xf numFmtId="2" fontId="6" fillId="4" borderId="0" xfId="0" applyNumberFormat="1" applyFont="1" applyFill="1" applyBorder="1" applyAlignment="1">
      <alignment vertical="center" wrapText="1"/>
    </xf>
    <xf numFmtId="2" fontId="6" fillId="4" borderId="21" xfId="0" applyNumberFormat="1" applyFont="1" applyFill="1" applyBorder="1" applyAlignment="1">
      <alignment horizontal="center" vertical="center"/>
    </xf>
    <xf numFmtId="1" fontId="5" fillId="4" borderId="4" xfId="1" applyNumberFormat="1" applyFont="1" applyFill="1" applyBorder="1" applyAlignment="1">
      <alignment horizontal="right" vertical="center"/>
    </xf>
    <xf numFmtId="2" fontId="4" fillId="4" borderId="0" xfId="0" applyNumberFormat="1" applyFont="1" applyFill="1" applyBorder="1" applyAlignment="1">
      <alignment vertical="center" wrapText="1"/>
    </xf>
    <xf numFmtId="1" fontId="4" fillId="4" borderId="4" xfId="1" applyNumberFormat="1" applyFont="1" applyFill="1" applyBorder="1" applyAlignment="1">
      <alignment horizontal="right" vertical="center"/>
    </xf>
    <xf numFmtId="1" fontId="4" fillId="4" borderId="21" xfId="1" applyNumberFormat="1" applyFont="1" applyFill="1" applyBorder="1" applyAlignment="1">
      <alignment horizontal="right" vertical="center"/>
    </xf>
    <xf numFmtId="3" fontId="4" fillId="4" borderId="4" xfId="4" applyNumberFormat="1" applyFont="1" applyFill="1" applyBorder="1" applyAlignment="1">
      <alignment vertical="center"/>
    </xf>
    <xf numFmtId="2" fontId="4" fillId="4" borderId="21" xfId="0" applyNumberFormat="1" applyFont="1" applyFill="1" applyBorder="1" applyAlignment="1">
      <alignment horizontal="left" vertical="center"/>
    </xf>
    <xf numFmtId="40" fontId="4" fillId="0" borderId="0" xfId="8" applyFont="1" applyFill="1"/>
    <xf numFmtId="2" fontId="4" fillId="0" borderId="21" xfId="0" applyNumberFormat="1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vertical="center" wrapText="1"/>
    </xf>
    <xf numFmtId="1" fontId="4" fillId="0" borderId="21" xfId="2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left"/>
    </xf>
    <xf numFmtId="0" fontId="3" fillId="0" borderId="0" xfId="0" applyFont="1" applyFill="1" applyBorder="1" applyProtection="1"/>
    <xf numFmtId="3" fontId="4" fillId="0" borderId="35" xfId="0" applyNumberFormat="1" applyFont="1" applyFill="1" applyBorder="1" applyProtection="1"/>
    <xf numFmtId="0" fontId="4" fillId="0" borderId="19" xfId="0" applyFont="1" applyFill="1" applyBorder="1" applyProtection="1"/>
    <xf numFmtId="0" fontId="4" fillId="0" borderId="18" xfId="0" applyFont="1" applyFill="1" applyBorder="1" applyProtection="1"/>
    <xf numFmtId="0" fontId="3" fillId="0" borderId="14" xfId="0" applyFont="1" applyBorder="1" applyProtection="1"/>
    <xf numFmtId="0" fontId="4" fillId="0" borderId="14" xfId="0" applyFont="1" applyBorder="1" applyProtection="1"/>
    <xf numFmtId="0" fontId="5" fillId="0" borderId="25" xfId="0" applyFont="1" applyFill="1" applyBorder="1" applyProtection="1"/>
    <xf numFmtId="0" fontId="4" fillId="0" borderId="35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Protection="1"/>
    <xf numFmtId="0" fontId="4" fillId="0" borderId="14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164" fontId="4" fillId="0" borderId="21" xfId="1" applyNumberFormat="1" applyFont="1" applyFill="1" applyBorder="1" applyAlignment="1">
      <alignment horizontal="right" vertical="center"/>
    </xf>
    <xf numFmtId="164" fontId="4" fillId="4" borderId="21" xfId="1" applyNumberFormat="1" applyFont="1" applyFill="1" applyBorder="1" applyAlignment="1">
      <alignment horizontal="right" vertical="center"/>
    </xf>
    <xf numFmtId="40" fontId="4" fillId="0" borderId="0" xfId="5" applyFont="1" applyFill="1"/>
    <xf numFmtId="0" fontId="9" fillId="0" borderId="6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Protection="1"/>
    <xf numFmtId="2" fontId="6" fillId="0" borderId="34" xfId="0" applyNumberFormat="1" applyFont="1" applyFill="1" applyBorder="1" applyAlignment="1">
      <alignment horizontal="left" vertical="center"/>
    </xf>
    <xf numFmtId="2" fontId="6" fillId="0" borderId="2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" fontId="5" fillId="0" borderId="2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2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3" xfId="0" quotePrefix="1" applyFont="1" applyBorder="1" applyAlignment="1">
      <alignment vertical="top"/>
    </xf>
    <xf numFmtId="0" fontId="4" fillId="0" borderId="0" xfId="0" quotePrefix="1" applyFont="1" applyBorder="1" applyAlignment="1">
      <alignment vertical="top"/>
    </xf>
    <xf numFmtId="0" fontId="4" fillId="0" borderId="14" xfId="0" quotePrefix="1" applyFont="1" applyBorder="1" applyAlignment="1">
      <alignment vertical="top"/>
    </xf>
    <xf numFmtId="0" fontId="13" fillId="0" borderId="13" xfId="0" quotePrefix="1" applyFont="1" applyBorder="1" applyAlignment="1">
      <alignment vertical="top"/>
    </xf>
    <xf numFmtId="0" fontId="13" fillId="0" borderId="0" xfId="0" quotePrefix="1" applyFont="1" applyBorder="1" applyAlignment="1">
      <alignment vertical="top"/>
    </xf>
    <xf numFmtId="0" fontId="13" fillId="0" borderId="14" xfId="0" quotePrefix="1" applyFont="1" applyBorder="1" applyAlignment="1">
      <alignment vertical="top"/>
    </xf>
    <xf numFmtId="49" fontId="4" fillId="0" borderId="31" xfId="0" applyNumberFormat="1" applyFont="1" applyFill="1" applyBorder="1" applyAlignment="1" applyProtection="1">
      <alignment horizontal="left"/>
    </xf>
    <xf numFmtId="0" fontId="4" fillId="0" borderId="31" xfId="0" quotePrefix="1" applyFont="1" applyFill="1" applyBorder="1" applyAlignment="1" applyProtection="1">
      <alignment horizontal="left"/>
    </xf>
    <xf numFmtId="3" fontId="4" fillId="0" borderId="31" xfId="0" applyNumberFormat="1" applyFont="1" applyFill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5" fillId="0" borderId="18" xfId="0" applyFont="1" applyFill="1" applyBorder="1" applyProtection="1"/>
    <xf numFmtId="0" fontId="4" fillId="0" borderId="13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quotePrefix="1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4" fillId="0" borderId="14" xfId="0" quotePrefix="1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4" fillId="0" borderId="14" xfId="0" quotePrefix="1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horizontal="center" vertical="center" textRotation="180"/>
    </xf>
  </cellXfs>
  <cellStyles count="9">
    <cellStyle name="Comma 2" xfId="5" xr:uid="{00000000-0005-0000-0000-000001000000}"/>
    <cellStyle name="Comma 3" xfId="6" xr:uid="{00000000-0005-0000-0000-000002000000}"/>
    <cellStyle name="Format 1" xfId="8" xr:uid="{47B1A51A-31C3-40EC-BD32-9F2736154BD8}"/>
    <cellStyle name="God" xfId="2" builtinId="26"/>
    <cellStyle name="Komma" xfId="1" builtinId="3"/>
    <cellStyle name="Normal" xfId="0" builtinId="0"/>
    <cellStyle name="Normal 2" xfId="4" xr:uid="{00000000-0005-0000-0000-000005000000}"/>
    <cellStyle name="Normal 3" xfId="3" xr:uid="{00000000-0005-0000-0000-000006000000}"/>
    <cellStyle name="Normal 5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B01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2C10-7186-4297-B6AA-E1BD983C75F0}">
  <dimension ref="A1:Q118"/>
  <sheetViews>
    <sheetView tabSelected="1" view="pageLayout" zoomScaleNormal="100" zoomScaleSheetLayoutView="85" workbookViewId="0">
      <selection activeCell="F10" sqref="F10"/>
    </sheetView>
  </sheetViews>
  <sheetFormatPr defaultColWidth="9.140625" defaultRowHeight="12.75" x14ac:dyDescent="0.2"/>
  <cols>
    <col min="1" max="1" width="10.7109375" style="9" customWidth="1"/>
    <col min="2" max="2" width="4.140625" style="9" customWidth="1"/>
    <col min="3" max="3" width="23.7109375" style="9" customWidth="1"/>
    <col min="4" max="4" width="5.28515625" style="9" customWidth="1"/>
    <col min="5" max="5" width="22.28515625" style="9" customWidth="1"/>
    <col min="6" max="6" width="23.28515625" style="9" customWidth="1"/>
    <col min="7" max="7" width="0.140625" style="9" hidden="1" customWidth="1"/>
    <col min="8" max="8" width="9.140625" style="9"/>
    <col min="9" max="10" width="9.140625" style="13"/>
    <col min="11" max="16384" width="9.140625" style="9"/>
  </cols>
  <sheetData>
    <row r="1" spans="1:10" s="8" customFormat="1" x14ac:dyDescent="0.2">
      <c r="A1" s="58" t="s">
        <v>640</v>
      </c>
      <c r="B1" s="59" t="s">
        <v>645</v>
      </c>
      <c r="C1" s="59"/>
      <c r="D1" s="59"/>
      <c r="E1" s="59"/>
      <c r="F1" s="60"/>
      <c r="G1" s="1"/>
      <c r="H1" s="7"/>
      <c r="I1" s="12"/>
      <c r="J1" s="12"/>
    </row>
    <row r="2" spans="1:10" s="8" customFormat="1" x14ac:dyDescent="0.2">
      <c r="A2" s="61" t="s">
        <v>3</v>
      </c>
      <c r="B2" s="62" t="s">
        <v>354</v>
      </c>
      <c r="C2" s="62"/>
      <c r="D2" s="62"/>
      <c r="E2" s="62"/>
      <c r="F2" s="63"/>
      <c r="G2" s="2"/>
      <c r="H2" s="7"/>
      <c r="I2" s="12"/>
      <c r="J2" s="12"/>
    </row>
    <row r="3" spans="1:10" ht="12.95" customHeight="1" x14ac:dyDescent="0.2">
      <c r="A3" s="64"/>
      <c r="B3" s="65"/>
      <c r="C3" s="65"/>
      <c r="D3" s="65"/>
      <c r="E3" s="65"/>
      <c r="F3" s="66"/>
      <c r="G3" s="3"/>
      <c r="H3" s="4"/>
    </row>
    <row r="4" spans="1:10" x14ac:dyDescent="0.2">
      <c r="A4" s="67" t="s">
        <v>4</v>
      </c>
      <c r="B4" s="68" t="s">
        <v>32</v>
      </c>
      <c r="C4" s="68"/>
      <c r="D4" s="68"/>
      <c r="E4" s="68"/>
      <c r="F4" s="69"/>
      <c r="G4" s="5"/>
      <c r="H4" s="4"/>
    </row>
    <row r="5" spans="1:10" x14ac:dyDescent="0.2">
      <c r="A5" s="70"/>
      <c r="B5" s="68" t="s">
        <v>54</v>
      </c>
      <c r="C5" s="68"/>
      <c r="D5" s="71"/>
      <c r="E5" s="72"/>
      <c r="F5" s="73" t="s">
        <v>683</v>
      </c>
      <c r="G5" s="5"/>
      <c r="H5" s="4"/>
    </row>
    <row r="6" spans="1:10" x14ac:dyDescent="0.2">
      <c r="A6" s="70"/>
      <c r="B6" s="68"/>
      <c r="C6" s="68"/>
      <c r="D6" s="71"/>
      <c r="E6" s="91"/>
      <c r="F6" s="69"/>
      <c r="G6" s="5"/>
      <c r="H6" s="4"/>
    </row>
    <row r="7" spans="1:10" x14ac:dyDescent="0.2">
      <c r="A7" s="70"/>
      <c r="B7" s="68" t="s">
        <v>50</v>
      </c>
      <c r="C7" s="68"/>
      <c r="D7" s="71"/>
      <c r="E7" s="91"/>
      <c r="F7" s="69"/>
      <c r="G7" s="5"/>
      <c r="H7" s="4"/>
    </row>
    <row r="8" spans="1:10" x14ac:dyDescent="0.2">
      <c r="A8" s="70"/>
      <c r="B8" s="68" t="s">
        <v>58</v>
      </c>
      <c r="C8" s="68"/>
      <c r="D8" s="287"/>
      <c r="E8" s="65"/>
      <c r="F8" s="66"/>
      <c r="G8" s="5"/>
      <c r="H8" s="4"/>
    </row>
    <row r="9" spans="1:10" x14ac:dyDescent="0.2">
      <c r="A9" s="70"/>
      <c r="B9" s="68"/>
      <c r="C9" s="68"/>
      <c r="D9" s="68"/>
      <c r="E9" s="68"/>
      <c r="F9" s="69"/>
      <c r="G9" s="5"/>
      <c r="H9" s="4"/>
    </row>
    <row r="10" spans="1:10" x14ac:dyDescent="0.2">
      <c r="A10" s="70"/>
      <c r="B10" s="68" t="s">
        <v>5</v>
      </c>
      <c r="C10" s="68"/>
      <c r="D10" s="65"/>
      <c r="E10" s="65"/>
      <c r="F10" s="66"/>
      <c r="G10" s="5"/>
      <c r="H10" s="4"/>
      <c r="I10" s="15"/>
      <c r="J10" s="15"/>
    </row>
    <row r="11" spans="1:10" ht="12.75" customHeight="1" thickBot="1" x14ac:dyDescent="0.25">
      <c r="A11" s="271"/>
      <c r="B11" s="270"/>
      <c r="C11" s="270"/>
      <c r="D11" s="270"/>
      <c r="E11" s="270"/>
      <c r="F11" s="275"/>
      <c r="G11" s="6"/>
      <c r="H11" s="4"/>
    </row>
    <row r="12" spans="1:10" x14ac:dyDescent="0.2">
      <c r="A12" s="274" t="s">
        <v>56</v>
      </c>
      <c r="B12" s="89" t="s">
        <v>55</v>
      </c>
      <c r="C12" s="89"/>
      <c r="D12" s="89"/>
      <c r="E12" s="89"/>
      <c r="F12" s="90"/>
      <c r="G12" s="5"/>
      <c r="H12" s="4"/>
    </row>
    <row r="13" spans="1:10" x14ac:dyDescent="0.2">
      <c r="A13" s="70"/>
      <c r="B13" s="68"/>
      <c r="C13" s="68"/>
      <c r="D13" s="68"/>
      <c r="E13" s="68"/>
      <c r="F13" s="69"/>
      <c r="G13" s="5"/>
      <c r="H13" s="4"/>
    </row>
    <row r="14" spans="1:10" x14ac:dyDescent="0.2">
      <c r="A14" s="67" t="s">
        <v>641</v>
      </c>
      <c r="B14" s="68"/>
      <c r="C14" s="68"/>
      <c r="D14" s="68"/>
      <c r="E14" s="68"/>
      <c r="F14" s="69"/>
      <c r="G14" s="5"/>
      <c r="H14" s="4"/>
    </row>
    <row r="15" spans="1:10" x14ac:dyDescent="0.2">
      <c r="A15" s="70"/>
      <c r="B15" s="77" t="s">
        <v>643</v>
      </c>
      <c r="C15" s="68"/>
      <c r="D15" s="68"/>
      <c r="E15" s="65" t="s">
        <v>7</v>
      </c>
      <c r="F15" s="87"/>
      <c r="G15" s="5"/>
      <c r="H15" s="4"/>
    </row>
    <row r="16" spans="1:10" x14ac:dyDescent="0.2">
      <c r="A16" s="70"/>
      <c r="B16" s="68"/>
      <c r="C16" s="68"/>
      <c r="D16" s="68"/>
      <c r="E16" s="68"/>
      <c r="F16" s="273"/>
      <c r="G16" s="5"/>
      <c r="H16" s="4"/>
    </row>
    <row r="17" spans="1:17" x14ac:dyDescent="0.2">
      <c r="A17" s="70"/>
      <c r="B17" s="77" t="s">
        <v>644</v>
      </c>
      <c r="C17" s="68"/>
      <c r="D17" s="68"/>
      <c r="E17" s="65" t="s">
        <v>7</v>
      </c>
      <c r="F17" s="87"/>
      <c r="G17" s="5"/>
      <c r="H17" s="4"/>
    </row>
    <row r="18" spans="1:17" x14ac:dyDescent="0.2">
      <c r="A18" s="70"/>
      <c r="B18" s="77"/>
      <c r="C18" s="68"/>
      <c r="D18" s="68"/>
      <c r="E18" s="68"/>
      <c r="F18" s="82"/>
      <c r="G18" s="5"/>
      <c r="H18" s="4"/>
    </row>
    <row r="19" spans="1:17" ht="13.5" thickBot="1" x14ac:dyDescent="0.25">
      <c r="A19" s="70"/>
      <c r="B19" s="77"/>
      <c r="C19" s="68"/>
      <c r="D19" s="68"/>
      <c r="E19" s="68"/>
      <c r="F19" s="82"/>
      <c r="G19" s="5"/>
      <c r="H19" s="4"/>
    </row>
    <row r="20" spans="1:17" x14ac:dyDescent="0.2">
      <c r="A20" s="88"/>
      <c r="B20" s="89"/>
      <c r="C20" s="89"/>
      <c r="D20" s="89"/>
      <c r="E20" s="89"/>
      <c r="F20" s="90"/>
      <c r="G20" s="5"/>
      <c r="H20" s="4"/>
    </row>
    <row r="21" spans="1:17" x14ac:dyDescent="0.2">
      <c r="A21" s="70"/>
      <c r="B21" s="68"/>
      <c r="C21" s="68"/>
      <c r="D21" s="68"/>
      <c r="E21" s="68"/>
      <c r="F21" s="69"/>
      <c r="G21" s="5"/>
      <c r="H21" s="4"/>
    </row>
    <row r="22" spans="1:17" x14ac:dyDescent="0.2">
      <c r="A22" s="70"/>
      <c r="B22" s="68" t="s">
        <v>57</v>
      </c>
      <c r="C22" s="68"/>
      <c r="D22" s="68"/>
      <c r="E22" s="287" t="s">
        <v>7</v>
      </c>
      <c r="F22" s="87"/>
      <c r="G22" s="5"/>
      <c r="H22" s="4"/>
    </row>
    <row r="23" spans="1:17" ht="13.5" thickBot="1" x14ac:dyDescent="0.25">
      <c r="A23" s="271"/>
      <c r="B23" s="270"/>
      <c r="C23" s="270"/>
      <c r="D23" s="270"/>
      <c r="E23" s="270"/>
      <c r="F23" s="269"/>
      <c r="G23" s="5"/>
      <c r="H23" s="4"/>
    </row>
    <row r="24" spans="1:17" x14ac:dyDescent="0.2">
      <c r="A24" s="89"/>
      <c r="B24" s="303"/>
      <c r="C24" s="304"/>
      <c r="D24" s="89"/>
      <c r="E24" s="305"/>
      <c r="F24" s="272"/>
      <c r="G24" s="5"/>
      <c r="H24" s="4"/>
    </row>
    <row r="25" spans="1:17" x14ac:dyDescent="0.2">
      <c r="A25" s="68"/>
      <c r="B25" s="77"/>
      <c r="C25" s="80"/>
      <c r="D25" s="68"/>
      <c r="E25" s="190"/>
      <c r="F25" s="272"/>
      <c r="G25" s="5"/>
      <c r="H25" s="4"/>
    </row>
    <row r="26" spans="1:17" ht="13.5" thickBot="1" x14ac:dyDescent="0.25">
      <c r="A26" s="306"/>
      <c r="B26" s="307"/>
      <c r="C26" s="10"/>
      <c r="D26" s="10"/>
      <c r="E26" s="10"/>
      <c r="F26" s="272"/>
      <c r="G26" s="5"/>
      <c r="H26" s="4"/>
      <c r="I26" s="14"/>
      <c r="J26" s="14"/>
      <c r="K26" s="10"/>
      <c r="L26" s="10"/>
      <c r="M26" s="10"/>
      <c r="N26" s="10"/>
      <c r="O26" s="10"/>
      <c r="P26" s="10"/>
      <c r="Q26" s="10"/>
    </row>
    <row r="27" spans="1:17" x14ac:dyDescent="0.2">
      <c r="A27" s="274" t="s">
        <v>14</v>
      </c>
      <c r="B27" s="89"/>
      <c r="C27" s="89"/>
      <c r="D27" s="89"/>
      <c r="E27" s="89"/>
      <c r="F27" s="90"/>
      <c r="G27" s="5"/>
      <c r="H27" s="4"/>
      <c r="I27" s="14"/>
      <c r="J27" s="14"/>
      <c r="K27" s="10"/>
      <c r="L27" s="10"/>
      <c r="M27" s="10"/>
      <c r="N27" s="10"/>
      <c r="O27" s="10"/>
      <c r="P27" s="10"/>
      <c r="Q27" s="10"/>
    </row>
    <row r="28" spans="1:17" x14ac:dyDescent="0.2">
      <c r="A28" s="67"/>
      <c r="B28" s="68"/>
      <c r="C28" s="68"/>
      <c r="D28" s="68"/>
      <c r="E28" s="68"/>
      <c r="F28" s="69"/>
      <c r="G28" s="5"/>
      <c r="H28" s="4"/>
      <c r="I28" s="14"/>
      <c r="J28" s="14"/>
      <c r="K28" s="10"/>
      <c r="L28" s="10"/>
      <c r="M28" s="10"/>
      <c r="N28" s="10"/>
      <c r="O28" s="10"/>
      <c r="P28" s="10"/>
      <c r="Q28" s="10"/>
    </row>
    <row r="29" spans="1:17" x14ac:dyDescent="0.2">
      <c r="A29" s="67"/>
      <c r="B29" s="68"/>
      <c r="C29" s="68"/>
      <c r="D29" s="68"/>
      <c r="E29" s="68"/>
      <c r="F29" s="69"/>
      <c r="G29" s="5"/>
      <c r="H29" s="4"/>
      <c r="I29" s="14"/>
      <c r="J29" s="14"/>
      <c r="K29" s="10"/>
      <c r="L29" s="10"/>
      <c r="M29" s="10"/>
      <c r="N29" s="10"/>
      <c r="O29" s="10"/>
      <c r="P29" s="10"/>
      <c r="Q29" s="10"/>
    </row>
    <row r="30" spans="1:17" x14ac:dyDescent="0.2">
      <c r="A30" s="67"/>
      <c r="B30" s="68"/>
      <c r="C30" s="68"/>
      <c r="D30" s="68"/>
      <c r="E30" s="68"/>
      <c r="F30" s="69"/>
      <c r="G30" s="5"/>
      <c r="H30" s="4"/>
      <c r="I30" s="14"/>
      <c r="J30" s="14"/>
      <c r="K30" s="10"/>
      <c r="L30" s="10"/>
      <c r="M30" s="10"/>
      <c r="N30" s="10"/>
      <c r="O30" s="10"/>
      <c r="P30" s="10"/>
      <c r="Q30" s="10"/>
    </row>
    <row r="31" spans="1:17" ht="13.5" thickBot="1" x14ac:dyDescent="0.25">
      <c r="A31" s="308"/>
      <c r="B31" s="270"/>
      <c r="C31" s="270"/>
      <c r="D31" s="270"/>
      <c r="E31" s="270"/>
      <c r="F31" s="275"/>
      <c r="G31" s="5"/>
      <c r="H31" s="4"/>
      <c r="I31" s="14"/>
      <c r="J31" s="14"/>
      <c r="K31" s="10"/>
      <c r="L31" s="10"/>
      <c r="M31" s="10"/>
      <c r="N31" s="10"/>
      <c r="O31" s="10"/>
      <c r="P31" s="10"/>
      <c r="Q31" s="10"/>
    </row>
    <row r="32" spans="1:17" x14ac:dyDescent="0.2">
      <c r="A32" s="67"/>
      <c r="B32" s="68"/>
      <c r="C32" s="68"/>
      <c r="D32" s="68"/>
      <c r="E32" s="68"/>
      <c r="F32" s="69"/>
      <c r="G32" s="5"/>
      <c r="H32" s="4"/>
      <c r="I32" s="14"/>
      <c r="J32" s="14"/>
      <c r="K32" s="10"/>
      <c r="L32" s="10"/>
      <c r="M32" s="10"/>
      <c r="N32" s="10"/>
      <c r="O32" s="10"/>
      <c r="P32" s="10"/>
      <c r="Q32" s="10"/>
    </row>
    <row r="33" spans="1:17" x14ac:dyDescent="0.2">
      <c r="A33" s="67"/>
      <c r="B33" s="68"/>
      <c r="C33" s="68"/>
      <c r="D33" s="68"/>
      <c r="E33" s="68"/>
      <c r="F33" s="69"/>
      <c r="G33" s="5"/>
      <c r="H33" s="4"/>
      <c r="I33" s="14"/>
      <c r="J33" s="14"/>
      <c r="K33" s="10"/>
      <c r="L33" s="10"/>
      <c r="M33" s="10"/>
      <c r="N33" s="10"/>
      <c r="O33" s="10"/>
      <c r="P33" s="10"/>
      <c r="Q33" s="10"/>
    </row>
    <row r="34" spans="1:17" x14ac:dyDescent="0.2">
      <c r="A34" s="295" t="s">
        <v>677</v>
      </c>
      <c r="B34" s="294"/>
      <c r="C34" s="294"/>
      <c r="D34" s="294"/>
      <c r="E34" s="294"/>
      <c r="F34" s="296"/>
      <c r="G34" s="5"/>
      <c r="H34" s="4"/>
      <c r="I34" s="14"/>
      <c r="J34" s="14"/>
      <c r="K34" s="10"/>
      <c r="L34" s="10"/>
      <c r="M34" s="10"/>
      <c r="N34" s="10"/>
      <c r="O34" s="10"/>
      <c r="P34" s="10"/>
      <c r="Q34" s="10"/>
    </row>
    <row r="35" spans="1:17" ht="12.75" customHeight="1" x14ac:dyDescent="0.2">
      <c r="A35" s="315" t="s">
        <v>679</v>
      </c>
      <c r="B35" s="316"/>
      <c r="C35" s="316"/>
      <c r="D35" s="316"/>
      <c r="E35" s="316"/>
      <c r="F35" s="317"/>
      <c r="G35" s="5"/>
      <c r="H35" s="4"/>
      <c r="I35" s="14"/>
      <c r="J35" s="14"/>
      <c r="K35" s="10"/>
      <c r="L35" s="10"/>
      <c r="M35" s="10"/>
      <c r="N35" s="10"/>
      <c r="O35" s="10"/>
      <c r="P35" s="10"/>
      <c r="Q35" s="10"/>
    </row>
    <row r="36" spans="1:17" ht="15.75" customHeight="1" x14ac:dyDescent="0.2">
      <c r="A36" s="315"/>
      <c r="B36" s="316"/>
      <c r="C36" s="316"/>
      <c r="D36" s="316"/>
      <c r="E36" s="316"/>
      <c r="F36" s="317"/>
      <c r="G36" s="5"/>
      <c r="H36" s="4"/>
      <c r="I36" s="14"/>
      <c r="J36" s="14"/>
      <c r="K36" s="10"/>
      <c r="L36" s="10"/>
      <c r="M36" s="10"/>
      <c r="N36" s="10"/>
      <c r="O36" s="10"/>
      <c r="P36" s="10"/>
      <c r="Q36" s="10"/>
    </row>
    <row r="37" spans="1:17" ht="12.75" customHeight="1" x14ac:dyDescent="0.2">
      <c r="A37" s="315" t="s">
        <v>680</v>
      </c>
      <c r="B37" s="316"/>
      <c r="C37" s="316"/>
      <c r="D37" s="316"/>
      <c r="E37" s="316"/>
      <c r="F37" s="317"/>
      <c r="G37" s="5"/>
      <c r="H37" s="4"/>
      <c r="I37" s="14"/>
      <c r="J37" s="14"/>
      <c r="K37" s="10"/>
      <c r="L37" s="10"/>
      <c r="M37" s="10"/>
      <c r="N37" s="10"/>
      <c r="O37" s="10"/>
      <c r="P37" s="10"/>
      <c r="Q37" s="10"/>
    </row>
    <row r="38" spans="1:17" x14ac:dyDescent="0.2">
      <c r="A38" s="309" t="s">
        <v>681</v>
      </c>
      <c r="B38" s="310"/>
      <c r="C38" s="310"/>
      <c r="D38" s="310"/>
      <c r="E38" s="310"/>
      <c r="F38" s="311"/>
      <c r="G38" s="5"/>
      <c r="H38" s="4"/>
      <c r="I38" s="14"/>
      <c r="J38" s="14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315" t="s">
        <v>682</v>
      </c>
      <c r="B39" s="316"/>
      <c r="C39" s="316"/>
      <c r="D39" s="316"/>
      <c r="E39" s="316"/>
      <c r="F39" s="317"/>
      <c r="G39" s="5"/>
      <c r="H39" s="4"/>
      <c r="I39" s="14"/>
      <c r="J39" s="14"/>
      <c r="K39" s="10"/>
      <c r="L39" s="10"/>
      <c r="M39" s="10"/>
      <c r="N39" s="10"/>
      <c r="O39" s="10"/>
      <c r="P39" s="10"/>
      <c r="Q39" s="10"/>
    </row>
    <row r="40" spans="1:17" ht="14.25" customHeight="1" x14ac:dyDescent="0.2">
      <c r="A40" s="315"/>
      <c r="B40" s="316"/>
      <c r="C40" s="316"/>
      <c r="D40" s="316"/>
      <c r="E40" s="316"/>
      <c r="F40" s="317"/>
      <c r="G40" s="268"/>
      <c r="H40" s="4"/>
      <c r="I40" s="14"/>
      <c r="J40" s="14"/>
      <c r="K40" s="10"/>
      <c r="L40" s="10"/>
      <c r="M40" s="10"/>
      <c r="N40" s="10"/>
      <c r="O40" s="10"/>
      <c r="P40" s="10"/>
      <c r="Q40" s="10"/>
    </row>
    <row r="41" spans="1:17" ht="12.75" customHeight="1" x14ac:dyDescent="0.2">
      <c r="A41" s="312" t="s">
        <v>678</v>
      </c>
      <c r="B41" s="313"/>
      <c r="C41" s="313"/>
      <c r="D41" s="313"/>
      <c r="E41" s="313"/>
      <c r="F41" s="314"/>
      <c r="G41" s="268"/>
      <c r="H41" s="4"/>
      <c r="I41" s="14"/>
      <c r="J41" s="14"/>
      <c r="K41" s="10"/>
      <c r="L41" s="10"/>
      <c r="M41" s="10"/>
      <c r="N41" s="10"/>
      <c r="O41" s="10"/>
      <c r="P41" s="10"/>
      <c r="Q41" s="10"/>
    </row>
    <row r="42" spans="1:17" ht="12.75" customHeight="1" x14ac:dyDescent="0.2">
      <c r="A42" s="312"/>
      <c r="B42" s="313"/>
      <c r="C42" s="313"/>
      <c r="D42" s="313"/>
      <c r="E42" s="313"/>
      <c r="F42" s="314"/>
      <c r="G42" s="268"/>
      <c r="H42" s="4"/>
      <c r="I42" s="14"/>
      <c r="J42" s="14"/>
      <c r="K42" s="10"/>
      <c r="L42" s="10"/>
      <c r="M42" s="10"/>
      <c r="N42" s="10"/>
      <c r="O42" s="10"/>
      <c r="P42" s="10"/>
      <c r="Q42" s="10"/>
    </row>
    <row r="43" spans="1:17" ht="12.75" customHeight="1" x14ac:dyDescent="0.2">
      <c r="A43" s="297"/>
      <c r="B43" s="298"/>
      <c r="C43" s="298"/>
      <c r="D43" s="298"/>
      <c r="E43" s="298"/>
      <c r="F43" s="299"/>
      <c r="G43" s="268"/>
      <c r="H43" s="4"/>
      <c r="I43" s="14"/>
      <c r="J43" s="14"/>
      <c r="K43" s="10"/>
      <c r="L43" s="10"/>
      <c r="M43" s="10"/>
      <c r="N43" s="10"/>
      <c r="O43" s="10"/>
      <c r="P43" s="10"/>
      <c r="Q43" s="10"/>
    </row>
    <row r="44" spans="1:17" ht="12.75" customHeight="1" x14ac:dyDescent="0.2">
      <c r="A44" s="300"/>
      <c r="B44" s="301"/>
      <c r="C44" s="301"/>
      <c r="D44" s="301"/>
      <c r="E44" s="301"/>
      <c r="F44" s="302"/>
      <c r="G44" s="268"/>
      <c r="H44" s="4"/>
      <c r="I44" s="14"/>
      <c r="J44" s="14"/>
      <c r="K44" s="10"/>
      <c r="L44" s="10"/>
      <c r="M44" s="10"/>
      <c r="N44" s="10"/>
      <c r="O44" s="10"/>
      <c r="P44" s="10"/>
      <c r="Q44" s="10"/>
    </row>
    <row r="45" spans="1:17" ht="12.75" customHeight="1" x14ac:dyDescent="0.2">
      <c r="A45" s="70"/>
      <c r="B45" s="68"/>
      <c r="C45" s="68"/>
      <c r="D45" s="68"/>
      <c r="E45" s="276"/>
      <c r="F45" s="93"/>
      <c r="G45" s="277"/>
      <c r="H45" s="268"/>
      <c r="I45" s="14"/>
      <c r="J45" s="14"/>
      <c r="K45" s="10"/>
      <c r="L45" s="10"/>
      <c r="M45" s="10"/>
      <c r="N45" s="10"/>
      <c r="O45" s="10"/>
      <c r="P45" s="10"/>
      <c r="Q45" s="10"/>
    </row>
    <row r="46" spans="1:17" ht="12.75" customHeight="1" x14ac:dyDescent="0.2">
      <c r="A46" s="92" t="s">
        <v>52</v>
      </c>
      <c r="B46" s="76"/>
      <c r="C46" s="76"/>
      <c r="D46" s="68"/>
      <c r="E46" s="68"/>
      <c r="F46" s="69"/>
      <c r="G46" s="268"/>
      <c r="H46" s="268"/>
      <c r="I46" s="14"/>
      <c r="J46" s="14"/>
      <c r="K46" s="10"/>
      <c r="L46" s="10"/>
      <c r="M46" s="10"/>
      <c r="N46" s="10"/>
      <c r="O46" s="10"/>
      <c r="P46" s="10"/>
      <c r="Q46" s="10"/>
    </row>
    <row r="47" spans="1:17" ht="13.5" thickBot="1" x14ac:dyDescent="0.25">
      <c r="A47" s="70" t="s">
        <v>8</v>
      </c>
      <c r="B47" s="76"/>
      <c r="C47" s="76"/>
      <c r="D47" s="68"/>
      <c r="E47" s="68"/>
      <c r="F47" s="69"/>
      <c r="G47" s="268"/>
      <c r="H47" s="268"/>
      <c r="I47" s="14"/>
      <c r="J47" s="14"/>
      <c r="K47" s="10"/>
      <c r="L47" s="10"/>
      <c r="M47" s="10"/>
      <c r="N47" s="10"/>
      <c r="O47" s="10"/>
      <c r="P47" s="10"/>
      <c r="Q47" s="10"/>
    </row>
    <row r="48" spans="1:17" s="95" customFormat="1" x14ac:dyDescent="0.2">
      <c r="A48" s="70" t="s">
        <v>9</v>
      </c>
      <c r="B48" s="76"/>
      <c r="C48" s="76"/>
      <c r="D48" s="68"/>
      <c r="E48" s="68"/>
      <c r="F48" s="69"/>
      <c r="G48" s="94"/>
      <c r="H48" s="268"/>
      <c r="I48" s="14"/>
      <c r="J48" s="14"/>
      <c r="K48" s="10"/>
      <c r="L48" s="10"/>
      <c r="M48" s="10"/>
      <c r="N48" s="10"/>
      <c r="O48" s="10"/>
      <c r="P48" s="10"/>
      <c r="Q48" s="10"/>
    </row>
    <row r="49" spans="1:17" ht="12.75" customHeight="1" x14ac:dyDescent="0.2">
      <c r="A49" s="70" t="s">
        <v>10</v>
      </c>
      <c r="B49" s="76"/>
      <c r="C49" s="76"/>
      <c r="D49" s="68"/>
      <c r="E49" s="68"/>
      <c r="F49" s="69"/>
      <c r="G49" s="268"/>
      <c r="H49" s="268"/>
      <c r="I49" s="14"/>
      <c r="J49" s="14"/>
      <c r="K49" s="10"/>
      <c r="L49" s="10"/>
      <c r="M49" s="10"/>
      <c r="N49" s="10"/>
      <c r="O49" s="10"/>
      <c r="P49" s="10"/>
      <c r="Q49" s="10"/>
    </row>
    <row r="50" spans="1:17" x14ac:dyDescent="0.2">
      <c r="A50" s="70" t="s">
        <v>53</v>
      </c>
      <c r="B50" s="76"/>
      <c r="C50" s="76"/>
      <c r="D50" s="68"/>
      <c r="E50" s="68"/>
      <c r="F50" s="69"/>
      <c r="G50" s="268"/>
      <c r="H50" s="268"/>
      <c r="I50" s="14"/>
      <c r="J50" s="14"/>
      <c r="K50" s="10"/>
      <c r="L50" s="10"/>
      <c r="M50" s="10"/>
      <c r="N50" s="10"/>
      <c r="O50" s="10"/>
      <c r="P50" s="10"/>
      <c r="Q50" s="10"/>
    </row>
    <row r="51" spans="1:17" ht="12.75" customHeight="1" x14ac:dyDescent="0.2">
      <c r="A51" s="70"/>
      <c r="B51" s="68"/>
      <c r="C51" s="68"/>
      <c r="D51" s="68"/>
      <c r="E51" s="68"/>
      <c r="F51" s="69"/>
      <c r="G51" s="268"/>
      <c r="H51" s="268"/>
      <c r="I51" s="14"/>
      <c r="J51" s="14"/>
      <c r="K51" s="10"/>
      <c r="L51" s="10"/>
      <c r="M51" s="10"/>
      <c r="N51" s="10"/>
      <c r="O51" s="10"/>
      <c r="P51" s="10"/>
      <c r="Q51" s="10"/>
    </row>
    <row r="52" spans="1:17" ht="12.75" customHeight="1" x14ac:dyDescent="0.2">
      <c r="A52" s="70"/>
      <c r="B52" s="68"/>
      <c r="C52" s="68"/>
      <c r="D52" s="68"/>
      <c r="E52" s="68"/>
      <c r="F52" s="69"/>
      <c r="G52" s="268"/>
      <c r="H52" s="268"/>
      <c r="I52" s="14"/>
      <c r="J52" s="14"/>
      <c r="K52" s="10"/>
      <c r="L52" s="10"/>
      <c r="M52" s="10"/>
      <c r="N52" s="10"/>
      <c r="O52" s="10"/>
      <c r="P52" s="10"/>
      <c r="Q52" s="10"/>
    </row>
    <row r="53" spans="1:17" ht="12.75" customHeight="1" x14ac:dyDescent="0.2">
      <c r="A53" s="70"/>
      <c r="B53" s="68"/>
      <c r="C53" s="65" t="s">
        <v>31</v>
      </c>
      <c r="D53" s="68"/>
      <c r="E53" s="65"/>
      <c r="F53" s="66"/>
      <c r="G53" s="268"/>
      <c r="H53" s="268"/>
      <c r="I53" s="14"/>
      <c r="J53" s="14"/>
      <c r="K53" s="10"/>
      <c r="L53" s="10"/>
      <c r="M53" s="10"/>
      <c r="N53" s="10"/>
      <c r="O53" s="10"/>
      <c r="P53" s="10"/>
      <c r="Q53" s="10"/>
    </row>
    <row r="54" spans="1:17" ht="12.75" customHeight="1" x14ac:dyDescent="0.2">
      <c r="A54" s="70"/>
      <c r="B54" s="68"/>
      <c r="C54" s="68"/>
      <c r="D54" s="276"/>
      <c r="E54" s="283" t="s">
        <v>45</v>
      </c>
      <c r="F54" s="284"/>
      <c r="G54" s="5"/>
      <c r="H54" s="4"/>
      <c r="I54" s="14"/>
      <c r="J54" s="14"/>
      <c r="K54" s="10"/>
      <c r="L54" s="10"/>
      <c r="M54" s="10"/>
      <c r="N54" s="10"/>
      <c r="O54" s="10"/>
      <c r="P54" s="10"/>
      <c r="Q54" s="10"/>
    </row>
    <row r="55" spans="1:17" ht="12.75" customHeight="1" x14ac:dyDescent="0.2">
      <c r="A55" s="70"/>
      <c r="B55" s="68"/>
      <c r="C55" s="68"/>
      <c r="D55" s="276"/>
      <c r="E55" s="276"/>
      <c r="F55" s="278"/>
      <c r="G55" s="5"/>
      <c r="H55" s="4"/>
      <c r="I55" s="14"/>
      <c r="J55" s="14"/>
      <c r="K55" s="10"/>
      <c r="L55" s="10"/>
      <c r="M55" s="10"/>
      <c r="N55" s="10"/>
      <c r="O55" s="10"/>
      <c r="P55" s="10"/>
      <c r="Q55" s="10"/>
    </row>
    <row r="56" spans="1:17" ht="12.75" customHeight="1" x14ac:dyDescent="0.2">
      <c r="A56" s="70"/>
      <c r="B56" s="68"/>
      <c r="C56" s="68"/>
      <c r="D56" s="68"/>
      <c r="E56" s="65"/>
      <c r="F56" s="66"/>
      <c r="G56" s="5"/>
      <c r="H56" s="4"/>
      <c r="I56" s="14"/>
      <c r="J56" s="14"/>
      <c r="K56" s="10"/>
      <c r="L56" s="10"/>
      <c r="M56" s="10"/>
      <c r="N56" s="10"/>
      <c r="O56" s="10"/>
      <c r="P56" s="10"/>
      <c r="Q56" s="10"/>
    </row>
    <row r="57" spans="1:17" ht="12.75" customHeight="1" thickBot="1" x14ac:dyDescent="0.25">
      <c r="A57" s="16"/>
      <c r="B57" s="17"/>
      <c r="C57" s="17"/>
      <c r="D57" s="279"/>
      <c r="E57" s="285" t="s">
        <v>642</v>
      </c>
      <c r="F57" s="286"/>
      <c r="G57" s="5"/>
      <c r="H57" s="4"/>
      <c r="I57" s="14"/>
      <c r="J57" s="14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G58" s="5"/>
      <c r="H58" s="4"/>
      <c r="I58" s="14"/>
      <c r="J58" s="14"/>
      <c r="K58" s="10"/>
      <c r="L58" s="10"/>
      <c r="M58" s="10"/>
      <c r="N58" s="10"/>
      <c r="O58" s="10"/>
      <c r="P58" s="10"/>
      <c r="Q58" s="10"/>
    </row>
    <row r="59" spans="1:17" ht="12.75" customHeight="1" x14ac:dyDescent="0.2">
      <c r="G59" s="5"/>
      <c r="H59" s="4"/>
      <c r="I59" s="14"/>
      <c r="J59" s="14"/>
      <c r="K59" s="10"/>
      <c r="L59" s="10"/>
      <c r="M59" s="10"/>
      <c r="N59" s="10"/>
      <c r="O59" s="10"/>
      <c r="P59" s="10"/>
      <c r="Q59" s="10"/>
    </row>
    <row r="60" spans="1:17" x14ac:dyDescent="0.2">
      <c r="G60" s="5"/>
      <c r="H60" s="4"/>
      <c r="I60" s="14"/>
      <c r="J60" s="14"/>
      <c r="K60" s="10"/>
      <c r="L60" s="10"/>
      <c r="M60" s="10"/>
      <c r="N60" s="10"/>
      <c r="O60" s="10"/>
      <c r="P60" s="10"/>
      <c r="Q60" s="10"/>
    </row>
    <row r="61" spans="1:17" x14ac:dyDescent="0.2">
      <c r="G61" s="5"/>
      <c r="H61" s="4"/>
    </row>
    <row r="62" spans="1:17" x14ac:dyDescent="0.2">
      <c r="G62" s="5"/>
      <c r="H62" s="4"/>
    </row>
    <row r="63" spans="1:17" s="10" customFormat="1" x14ac:dyDescent="0.2">
      <c r="G63" s="6"/>
      <c r="I63" s="14"/>
      <c r="J63" s="14"/>
    </row>
    <row r="64" spans="1:17" s="10" customFormat="1" x14ac:dyDescent="0.2">
      <c r="I64" s="14"/>
      <c r="J64" s="14"/>
    </row>
    <row r="65" spans="9:10" s="10" customFormat="1" x14ac:dyDescent="0.2">
      <c r="I65" s="14"/>
      <c r="J65" s="14"/>
    </row>
    <row r="66" spans="9:10" s="10" customFormat="1" x14ac:dyDescent="0.2">
      <c r="I66" s="14"/>
      <c r="J66" s="14"/>
    </row>
    <row r="67" spans="9:10" s="10" customFormat="1" x14ac:dyDescent="0.2">
      <c r="I67" s="14"/>
      <c r="J67" s="14"/>
    </row>
    <row r="68" spans="9:10" s="10" customFormat="1" x14ac:dyDescent="0.2">
      <c r="I68" s="14"/>
      <c r="J68" s="14"/>
    </row>
    <row r="69" spans="9:10" s="10" customFormat="1" x14ac:dyDescent="0.2">
      <c r="I69" s="14"/>
      <c r="J69" s="14"/>
    </row>
    <row r="70" spans="9:10" s="10" customFormat="1" x14ac:dyDescent="0.2">
      <c r="I70" s="14"/>
      <c r="J70" s="14"/>
    </row>
    <row r="71" spans="9:10" s="10" customFormat="1" x14ac:dyDescent="0.2">
      <c r="I71" s="14"/>
      <c r="J71" s="14"/>
    </row>
    <row r="72" spans="9:10" s="10" customFormat="1" x14ac:dyDescent="0.2">
      <c r="I72" s="14"/>
      <c r="J72" s="14"/>
    </row>
    <row r="73" spans="9:10" s="10" customFormat="1" x14ac:dyDescent="0.2">
      <c r="I73" s="14"/>
      <c r="J73" s="14"/>
    </row>
    <row r="74" spans="9:10" s="10" customFormat="1" x14ac:dyDescent="0.2">
      <c r="I74" s="14"/>
      <c r="J74" s="14"/>
    </row>
    <row r="75" spans="9:10" s="10" customFormat="1" x14ac:dyDescent="0.2">
      <c r="I75" s="14"/>
      <c r="J75" s="14"/>
    </row>
    <row r="76" spans="9:10" s="10" customFormat="1" x14ac:dyDescent="0.2">
      <c r="I76" s="14"/>
      <c r="J76" s="14"/>
    </row>
    <row r="77" spans="9:10" s="10" customFormat="1" x14ac:dyDescent="0.2">
      <c r="I77" s="14"/>
      <c r="J77" s="14"/>
    </row>
    <row r="78" spans="9:10" s="10" customFormat="1" x14ac:dyDescent="0.2">
      <c r="I78" s="14"/>
      <c r="J78" s="14"/>
    </row>
    <row r="79" spans="9:10" s="10" customFormat="1" x14ac:dyDescent="0.2">
      <c r="I79" s="14"/>
      <c r="J79" s="14"/>
    </row>
    <row r="80" spans="9:10" s="10" customFormat="1" x14ac:dyDescent="0.2">
      <c r="I80" s="14"/>
      <c r="J80" s="14"/>
    </row>
    <row r="81" spans="9:10" s="10" customFormat="1" x14ac:dyDescent="0.2">
      <c r="I81" s="14"/>
      <c r="J81" s="14"/>
    </row>
    <row r="82" spans="9:10" s="10" customFormat="1" x14ac:dyDescent="0.2">
      <c r="I82" s="14"/>
      <c r="J82" s="14"/>
    </row>
    <row r="83" spans="9:10" s="10" customFormat="1" x14ac:dyDescent="0.2">
      <c r="I83" s="14"/>
      <c r="J83" s="14"/>
    </row>
    <row r="84" spans="9:10" s="10" customFormat="1" x14ac:dyDescent="0.2">
      <c r="I84" s="14"/>
      <c r="J84" s="14"/>
    </row>
    <row r="85" spans="9:10" s="10" customFormat="1" x14ac:dyDescent="0.2">
      <c r="I85" s="14"/>
      <c r="J85" s="14"/>
    </row>
    <row r="86" spans="9:10" s="10" customFormat="1" x14ac:dyDescent="0.2">
      <c r="I86" s="14"/>
      <c r="J86" s="14"/>
    </row>
    <row r="87" spans="9:10" s="10" customFormat="1" x14ac:dyDescent="0.2">
      <c r="I87" s="14"/>
      <c r="J87" s="14"/>
    </row>
    <row r="88" spans="9:10" s="10" customFormat="1" x14ac:dyDescent="0.2">
      <c r="I88" s="14"/>
      <c r="J88" s="14"/>
    </row>
    <row r="89" spans="9:10" s="10" customFormat="1" x14ac:dyDescent="0.2">
      <c r="I89" s="14"/>
      <c r="J89" s="14"/>
    </row>
    <row r="90" spans="9:10" s="10" customFormat="1" x14ac:dyDescent="0.2">
      <c r="I90" s="14"/>
      <c r="J90" s="14"/>
    </row>
    <row r="91" spans="9:10" s="10" customFormat="1" x14ac:dyDescent="0.2">
      <c r="I91" s="14"/>
      <c r="J91" s="14"/>
    </row>
    <row r="92" spans="9:10" s="10" customFormat="1" x14ac:dyDescent="0.2">
      <c r="I92" s="14"/>
      <c r="J92" s="14"/>
    </row>
    <row r="93" spans="9:10" s="10" customFormat="1" x14ac:dyDescent="0.2">
      <c r="I93" s="14"/>
      <c r="J93" s="14"/>
    </row>
    <row r="94" spans="9:10" s="10" customFormat="1" x14ac:dyDescent="0.2">
      <c r="I94" s="14"/>
      <c r="J94" s="14"/>
    </row>
    <row r="95" spans="9:10" s="10" customFormat="1" x14ac:dyDescent="0.2">
      <c r="I95" s="14"/>
      <c r="J95" s="14"/>
    </row>
    <row r="96" spans="9:10" s="10" customFormat="1" x14ac:dyDescent="0.2">
      <c r="I96" s="14"/>
      <c r="J96" s="14"/>
    </row>
    <row r="97" spans="9:10" s="10" customFormat="1" x14ac:dyDescent="0.2">
      <c r="I97" s="14"/>
      <c r="J97" s="14"/>
    </row>
    <row r="98" spans="9:10" s="10" customFormat="1" x14ac:dyDescent="0.2">
      <c r="I98" s="14"/>
      <c r="J98" s="14"/>
    </row>
    <row r="99" spans="9:10" s="10" customFormat="1" x14ac:dyDescent="0.2">
      <c r="I99" s="14"/>
      <c r="J99" s="14"/>
    </row>
    <row r="100" spans="9:10" s="10" customFormat="1" x14ac:dyDescent="0.2">
      <c r="I100" s="14"/>
      <c r="J100" s="14"/>
    </row>
    <row r="101" spans="9:10" s="10" customFormat="1" x14ac:dyDescent="0.2">
      <c r="I101" s="14"/>
      <c r="J101" s="14"/>
    </row>
    <row r="102" spans="9:10" s="10" customFormat="1" x14ac:dyDescent="0.2">
      <c r="I102" s="14"/>
      <c r="J102" s="14"/>
    </row>
    <row r="103" spans="9:10" s="10" customFormat="1" x14ac:dyDescent="0.2">
      <c r="I103" s="14"/>
      <c r="J103" s="14"/>
    </row>
    <row r="104" spans="9:10" s="10" customFormat="1" x14ac:dyDescent="0.2">
      <c r="I104" s="14"/>
      <c r="J104" s="14"/>
    </row>
    <row r="105" spans="9:10" s="10" customFormat="1" x14ac:dyDescent="0.2">
      <c r="I105" s="14"/>
      <c r="J105" s="14"/>
    </row>
    <row r="106" spans="9:10" s="10" customFormat="1" x14ac:dyDescent="0.2">
      <c r="I106" s="14"/>
      <c r="J106" s="14"/>
    </row>
    <row r="107" spans="9:10" s="10" customFormat="1" x14ac:dyDescent="0.2">
      <c r="I107" s="14"/>
      <c r="J107" s="14"/>
    </row>
    <row r="108" spans="9:10" s="10" customFormat="1" x14ac:dyDescent="0.2">
      <c r="I108" s="14"/>
      <c r="J108" s="14"/>
    </row>
    <row r="109" spans="9:10" s="10" customFormat="1" x14ac:dyDescent="0.2">
      <c r="I109" s="14"/>
      <c r="J109" s="14"/>
    </row>
    <row r="110" spans="9:10" s="10" customFormat="1" x14ac:dyDescent="0.2">
      <c r="I110" s="14"/>
      <c r="J110" s="14"/>
    </row>
    <row r="111" spans="9:10" s="10" customFormat="1" x14ac:dyDescent="0.2">
      <c r="I111" s="14"/>
      <c r="J111" s="14"/>
    </row>
    <row r="112" spans="9:10" s="10" customFormat="1" x14ac:dyDescent="0.2">
      <c r="I112" s="14"/>
      <c r="J112" s="14"/>
    </row>
    <row r="113" spans="1:10" s="10" customFormat="1" x14ac:dyDescent="0.2">
      <c r="I113" s="14"/>
      <c r="J113" s="14"/>
    </row>
    <row r="114" spans="1:10" s="10" customFormat="1" x14ac:dyDescent="0.2">
      <c r="I114" s="14"/>
      <c r="J114" s="14"/>
    </row>
    <row r="115" spans="1:10" s="10" customFormat="1" x14ac:dyDescent="0.2">
      <c r="I115" s="14"/>
      <c r="J115" s="14"/>
    </row>
    <row r="116" spans="1:10" x14ac:dyDescent="0.2">
      <c r="A116" s="10"/>
      <c r="B116" s="10"/>
      <c r="C116" s="10"/>
      <c r="D116" s="10"/>
      <c r="E116" s="10"/>
      <c r="F116" s="10"/>
      <c r="G116" s="10"/>
    </row>
    <row r="117" spans="1:10" x14ac:dyDescent="0.2">
      <c r="A117" s="10"/>
      <c r="B117" s="10"/>
      <c r="C117" s="10"/>
      <c r="D117" s="10"/>
      <c r="E117" s="10"/>
      <c r="F117" s="10"/>
    </row>
    <row r="118" spans="1:10" x14ac:dyDescent="0.2">
      <c r="A118" s="10"/>
      <c r="B118" s="10"/>
      <c r="C118" s="10"/>
      <c r="D118" s="10"/>
      <c r="E118" s="10"/>
      <c r="F118" s="10"/>
    </row>
  </sheetData>
  <mergeCells count="3">
    <mergeCell ref="A35:F36"/>
    <mergeCell ref="A37:F37"/>
    <mergeCell ref="A39:F40"/>
  </mergeCells>
  <pageMargins left="0.74803149606299213" right="0.74803149606299213" top="1.1811023622047245" bottom="0.98425196850393704" header="0.51181102362204722" footer="0.51181102362204722"/>
  <pageSetup paperSize="9" scale="95" orientation="portrait" useFirstPageNumber="1" r:id="rId1"/>
  <headerFooter differentOddEven="1" alignWithMargins="0">
    <oddHeader>&amp;L&amp;"Arial,Fed"&amp;8&amp;K09+000Herning Kommune og Herning Vand A/S
Pugdalvejs forlængelse og forlægning af Rødding Å
&amp;K000000Dok.nr.: 14815_TBL
&amp;"Arial,Normal"&amp;9
&amp;10
&amp;R&amp;"Arial,Fed"&amp;8SAMLESIDE
&amp;"Arial,Normal"Ver. 1.0 - 05.12.18</oddHeader>
    <oddFooter>&amp;L&amp;"MS Sans Serif,Bold"ÅF&amp;R&amp;"Times New Roman,fed"&amp;K09+000COWI</oddFooter>
    <evenHeader>&amp;L&amp;"Arial,fed"&amp;9&amp;K09-015Mariagerfjord Kommune 
Jyllandsvejs forlængelse, Hobro&amp;"Arial,normal"&amp;8&amp;K000000
Dok.nr.: A061238&amp;"MS Sans Serif,Regular"&amp;10
&amp;R&amp;"Arial,fed"&amp;9FORSIDE - Samleside&amp;"Arial,normal"
&amp;8Ver. 1.0, 08. Okt 2015&amp;9
&amp;8Side B</evenHeader>
    <evenFooter>&amp;L&amp;"Arial,fed"&amp;8Udarbejdet:&amp;"Arial,normal" NSNX  &amp;"Arial,fed" Kontrolleret:&amp;"Arial,normal" JARY     &amp;"Arial,fed"Godkendt:&amp;"Arial,normal" RCGU&amp;6
&amp;5&amp;K01+039
&amp;Z&amp;F&amp;R&amp;"Times New Roman,fed"&amp;K09+000COWI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C04A9-F0BE-4D18-98CA-840C2A997B69}">
  <sheetPr>
    <pageSetUpPr fitToPage="1"/>
  </sheetPr>
  <dimension ref="A1:J85"/>
  <sheetViews>
    <sheetView view="pageLayout" zoomScale="85" zoomScaleNormal="100" zoomScaleSheetLayoutView="100" zoomScalePageLayoutView="85" workbookViewId="0">
      <selection activeCell="D26" sqref="D26"/>
    </sheetView>
  </sheetViews>
  <sheetFormatPr defaultColWidth="9.140625" defaultRowHeight="12.75" x14ac:dyDescent="0.2"/>
  <cols>
    <col min="1" max="1" width="10.7109375" style="9" customWidth="1"/>
    <col min="2" max="2" width="4.140625" style="9" customWidth="1"/>
    <col min="3" max="3" width="23.7109375" style="9" customWidth="1"/>
    <col min="4" max="4" width="18.5703125" style="9" customWidth="1"/>
    <col min="5" max="5" width="4.7109375" style="9" customWidth="1"/>
    <col min="6" max="6" width="31.42578125" style="9" customWidth="1"/>
    <col min="7" max="7" width="0.140625" style="9" customWidth="1"/>
    <col min="8" max="8" width="9.140625" style="9"/>
    <col min="9" max="10" width="9.140625" style="13"/>
    <col min="11" max="16384" width="9.140625" style="9"/>
  </cols>
  <sheetData>
    <row r="1" spans="1:10" s="8" customFormat="1" x14ac:dyDescent="0.2">
      <c r="A1" s="58" t="s">
        <v>640</v>
      </c>
      <c r="B1" s="59" t="s">
        <v>660</v>
      </c>
      <c r="C1" s="59"/>
      <c r="D1" s="59"/>
      <c r="E1" s="59"/>
      <c r="F1" s="60"/>
      <c r="G1" s="1"/>
      <c r="H1" s="7"/>
      <c r="I1" s="12"/>
      <c r="J1" s="12"/>
    </row>
    <row r="2" spans="1:10" s="8" customFormat="1" x14ac:dyDescent="0.2">
      <c r="A2" s="61" t="s">
        <v>3</v>
      </c>
      <c r="B2" s="62" t="s">
        <v>354</v>
      </c>
      <c r="C2" s="62"/>
      <c r="D2" s="62"/>
      <c r="E2" s="62"/>
      <c r="F2" s="63"/>
      <c r="G2" s="2"/>
      <c r="H2" s="7"/>
      <c r="I2" s="12"/>
      <c r="J2" s="12"/>
    </row>
    <row r="3" spans="1:10" ht="12.95" customHeight="1" x14ac:dyDescent="0.2">
      <c r="A3" s="64"/>
      <c r="B3" s="65"/>
      <c r="C3" s="65"/>
      <c r="D3" s="65"/>
      <c r="E3" s="65"/>
      <c r="F3" s="66"/>
      <c r="G3" s="3"/>
      <c r="H3" s="4"/>
    </row>
    <row r="4" spans="1:10" x14ac:dyDescent="0.2">
      <c r="A4" s="67" t="s">
        <v>4</v>
      </c>
      <c r="B4" s="68" t="s">
        <v>32</v>
      </c>
      <c r="C4" s="68"/>
      <c r="D4" s="68"/>
      <c r="E4" s="68"/>
      <c r="F4" s="69"/>
      <c r="G4" s="5"/>
      <c r="H4" s="4"/>
    </row>
    <row r="5" spans="1:10" x14ac:dyDescent="0.2">
      <c r="A5" s="70"/>
      <c r="B5" s="68" t="s">
        <v>54</v>
      </c>
      <c r="C5" s="68"/>
      <c r="D5" s="71"/>
      <c r="E5" s="72"/>
      <c r="F5" s="73" t="s">
        <v>646</v>
      </c>
      <c r="G5" s="5"/>
      <c r="H5" s="4"/>
    </row>
    <row r="6" spans="1:10" x14ac:dyDescent="0.2">
      <c r="A6" s="70"/>
      <c r="B6" s="68"/>
      <c r="C6" s="68"/>
      <c r="D6" s="71"/>
      <c r="E6" s="292"/>
      <c r="F6" s="69"/>
      <c r="G6" s="5"/>
      <c r="H6" s="4"/>
    </row>
    <row r="7" spans="1:10" x14ac:dyDescent="0.2">
      <c r="A7" s="70"/>
      <c r="B7" s="68" t="s">
        <v>50</v>
      </c>
      <c r="C7" s="68"/>
      <c r="D7" s="71"/>
      <c r="E7" s="292"/>
      <c r="F7" s="69"/>
      <c r="G7" s="5"/>
      <c r="H7" s="4"/>
    </row>
    <row r="8" spans="1:10" x14ac:dyDescent="0.2">
      <c r="A8" s="70"/>
      <c r="B8" s="68" t="s">
        <v>58</v>
      </c>
      <c r="C8" s="68"/>
      <c r="D8" s="75"/>
      <c r="E8" s="76"/>
      <c r="F8" s="74"/>
      <c r="G8" s="5"/>
      <c r="H8" s="4"/>
    </row>
    <row r="9" spans="1:10" x14ac:dyDescent="0.2">
      <c r="A9" s="70"/>
      <c r="B9" s="68"/>
      <c r="C9" s="68"/>
      <c r="D9" s="68"/>
      <c r="E9" s="68"/>
      <c r="F9" s="69"/>
      <c r="G9" s="5"/>
      <c r="H9" s="4"/>
    </row>
    <row r="10" spans="1:10" x14ac:dyDescent="0.2">
      <c r="A10" s="70"/>
      <c r="B10" s="68" t="s">
        <v>5</v>
      </c>
      <c r="C10" s="68"/>
      <c r="D10" s="76"/>
      <c r="E10" s="76"/>
      <c r="F10" s="74"/>
      <c r="G10" s="5"/>
      <c r="H10" s="4"/>
      <c r="I10" s="15"/>
      <c r="J10" s="15"/>
    </row>
    <row r="11" spans="1:10" ht="12.75" customHeight="1" x14ac:dyDescent="0.2">
      <c r="A11" s="64"/>
      <c r="B11" s="65"/>
      <c r="C11" s="65"/>
      <c r="D11" s="65"/>
      <c r="E11" s="65"/>
      <c r="F11" s="66"/>
      <c r="G11" s="6"/>
      <c r="H11" s="4"/>
    </row>
    <row r="12" spans="1:10" x14ac:dyDescent="0.2">
      <c r="A12" s="67" t="s">
        <v>56</v>
      </c>
      <c r="B12" s="68" t="s">
        <v>55</v>
      </c>
      <c r="C12" s="68"/>
      <c r="D12" s="68"/>
      <c r="E12" s="68"/>
      <c r="F12" s="69"/>
      <c r="G12" s="5"/>
      <c r="H12" s="4"/>
    </row>
    <row r="13" spans="1:10" x14ac:dyDescent="0.2">
      <c r="A13" s="70"/>
      <c r="B13" s="68"/>
      <c r="C13" s="68"/>
      <c r="D13" s="68"/>
      <c r="E13" s="68"/>
      <c r="F13" s="69"/>
      <c r="G13" s="5"/>
      <c r="H13" s="4"/>
    </row>
    <row r="14" spans="1:10" x14ac:dyDescent="0.2">
      <c r="A14" s="70"/>
      <c r="B14" s="68" t="s">
        <v>6</v>
      </c>
      <c r="C14" s="68"/>
      <c r="D14" s="68"/>
      <c r="E14" s="68"/>
      <c r="F14" s="69"/>
      <c r="G14" s="5"/>
      <c r="H14" s="4"/>
    </row>
    <row r="15" spans="1:10" x14ac:dyDescent="0.2">
      <c r="A15" s="70"/>
      <c r="B15" s="68"/>
      <c r="C15" s="68"/>
      <c r="D15" s="68"/>
      <c r="E15" s="68"/>
      <c r="F15" s="69"/>
      <c r="G15" s="5"/>
      <c r="H15" s="4"/>
    </row>
    <row r="16" spans="1:10" x14ac:dyDescent="0.2">
      <c r="A16" s="70"/>
      <c r="B16" s="77" t="s">
        <v>15</v>
      </c>
      <c r="C16" s="78" t="str">
        <f>'Herning Kommune (A)'!C5</f>
        <v>ARBEJDSPLADS MV.</v>
      </c>
      <c r="D16" s="190"/>
      <c r="E16" s="68" t="s">
        <v>7</v>
      </c>
      <c r="F16" s="66"/>
      <c r="G16" s="5"/>
      <c r="H16" s="4"/>
    </row>
    <row r="17" spans="1:8" x14ac:dyDescent="0.2">
      <c r="A17" s="70"/>
      <c r="B17" s="77"/>
      <c r="C17" s="80"/>
      <c r="D17" s="68"/>
      <c r="E17" s="68"/>
      <c r="F17" s="69"/>
      <c r="G17" s="5"/>
      <c r="H17" s="4"/>
    </row>
    <row r="18" spans="1:8" x14ac:dyDescent="0.2">
      <c r="A18" s="70"/>
      <c r="B18" s="77" t="s">
        <v>25</v>
      </c>
      <c r="C18" s="78" t="str">
        <f>'Herning Kommune (A)'!C21</f>
        <v>JORDARBEJDER</v>
      </c>
      <c r="D18" s="190"/>
      <c r="E18" s="68" t="s">
        <v>7</v>
      </c>
      <c r="F18" s="66"/>
      <c r="G18" s="5"/>
      <c r="H18" s="4"/>
    </row>
    <row r="19" spans="1:8" x14ac:dyDescent="0.2">
      <c r="A19" s="70"/>
      <c r="B19" s="77"/>
      <c r="C19" s="80"/>
      <c r="D19" s="68"/>
      <c r="E19" s="68"/>
      <c r="F19" s="69"/>
      <c r="G19" s="5"/>
      <c r="H19" s="4"/>
    </row>
    <row r="20" spans="1:8" x14ac:dyDescent="0.2">
      <c r="A20" s="70"/>
      <c r="B20" s="77" t="s">
        <v>652</v>
      </c>
      <c r="C20" s="78" t="str">
        <f>'Herning Kommune (A)'!C80</f>
        <v>VEJAFVANDING</v>
      </c>
      <c r="D20" s="190"/>
      <c r="E20" s="68" t="s">
        <v>7</v>
      </c>
      <c r="F20" s="66"/>
      <c r="G20" s="5"/>
      <c r="H20" s="4"/>
    </row>
    <row r="21" spans="1:8" x14ac:dyDescent="0.2">
      <c r="A21" s="70"/>
      <c r="B21" s="77"/>
      <c r="C21" s="80"/>
      <c r="D21" s="68"/>
      <c r="E21" s="68"/>
      <c r="F21" s="69"/>
      <c r="G21" s="5"/>
      <c r="H21" s="4"/>
    </row>
    <row r="22" spans="1:8" x14ac:dyDescent="0.2">
      <c r="A22" s="70"/>
      <c r="B22" s="77" t="s">
        <v>35</v>
      </c>
      <c r="C22" s="78" t="str">
        <f>'Herning Kommune (A)'!C145</f>
        <v>BUNDSIKRINGSARBEJDER</v>
      </c>
      <c r="D22" s="190"/>
      <c r="E22" s="68" t="s">
        <v>7</v>
      </c>
      <c r="F22" s="66"/>
      <c r="G22" s="5"/>
      <c r="H22" s="4"/>
    </row>
    <row r="23" spans="1:8" x14ac:dyDescent="0.2">
      <c r="A23" s="70"/>
      <c r="B23" s="77"/>
      <c r="C23" s="68"/>
      <c r="D23" s="68"/>
      <c r="E23" s="68"/>
      <c r="F23" s="69"/>
      <c r="G23" s="5"/>
      <c r="H23" s="4"/>
    </row>
    <row r="24" spans="1:8" x14ac:dyDescent="0.2">
      <c r="A24" s="70"/>
      <c r="B24" s="77" t="s">
        <v>36</v>
      </c>
      <c r="C24" s="78" t="str">
        <f>'Herning Kommune (A)'!C158</f>
        <v>BÆRELAG</v>
      </c>
      <c r="D24" s="190"/>
      <c r="E24" s="68" t="s">
        <v>7</v>
      </c>
      <c r="F24" s="66"/>
      <c r="G24" s="5"/>
      <c r="H24" s="4"/>
    </row>
    <row r="25" spans="1:8" x14ac:dyDescent="0.2">
      <c r="A25" s="70"/>
      <c r="B25" s="77"/>
      <c r="C25" s="68"/>
      <c r="D25" s="68"/>
      <c r="E25" s="68"/>
      <c r="F25" s="69"/>
      <c r="G25" s="5"/>
      <c r="H25" s="4"/>
    </row>
    <row r="26" spans="1:8" x14ac:dyDescent="0.2">
      <c r="A26" s="70"/>
      <c r="B26" s="77" t="s">
        <v>37</v>
      </c>
      <c r="C26" s="78" t="str">
        <f>'Herning Kommune (A)'!C169</f>
        <v>BELÆGNINGSARBEJDER</v>
      </c>
      <c r="D26" s="190"/>
      <c r="E26" s="68" t="s">
        <v>7</v>
      </c>
      <c r="F26" s="66"/>
      <c r="G26" s="5"/>
      <c r="H26" s="4"/>
    </row>
    <row r="27" spans="1:8" x14ac:dyDescent="0.2">
      <c r="A27" s="70"/>
      <c r="B27" s="84"/>
      <c r="C27" s="83"/>
      <c r="D27" s="68"/>
      <c r="E27" s="68"/>
      <c r="F27" s="69"/>
      <c r="G27" s="5"/>
      <c r="H27" s="4"/>
    </row>
    <row r="28" spans="1:8" x14ac:dyDescent="0.2">
      <c r="A28" s="70"/>
      <c r="B28" s="77" t="s">
        <v>313</v>
      </c>
      <c r="C28" s="78" t="str">
        <f>'Herning Kommune (A)'!C206</f>
        <v>KØREBANEAFMÆRKNING OG VEJUDSTYR</v>
      </c>
      <c r="D28" s="190"/>
      <c r="E28" s="68" t="s">
        <v>7</v>
      </c>
      <c r="F28" s="66"/>
      <c r="G28" s="5"/>
      <c r="H28" s="4"/>
    </row>
    <row r="29" spans="1:8" x14ac:dyDescent="0.2">
      <c r="A29" s="70"/>
      <c r="B29" s="77"/>
      <c r="C29" s="83"/>
      <c r="D29" s="68"/>
      <c r="E29" s="68"/>
      <c r="F29" s="69"/>
      <c r="G29" s="5"/>
      <c r="H29" s="4"/>
    </row>
    <row r="30" spans="1:8" x14ac:dyDescent="0.2">
      <c r="A30" s="70"/>
      <c r="B30" s="77" t="s">
        <v>314</v>
      </c>
      <c r="C30" s="78" t="str">
        <f>'Herning Kommune (A)'!C252</f>
        <v>TØRHOLDELSE</v>
      </c>
      <c r="D30" s="190"/>
      <c r="E30" s="68" t="s">
        <v>7</v>
      </c>
      <c r="F30" s="66"/>
      <c r="G30" s="5"/>
      <c r="H30" s="4"/>
    </row>
    <row r="31" spans="1:8" x14ac:dyDescent="0.2">
      <c r="A31" s="70"/>
      <c r="B31" s="77"/>
      <c r="C31" s="83"/>
      <c r="D31" s="68"/>
      <c r="E31" s="68"/>
      <c r="F31" s="69"/>
      <c r="G31" s="5"/>
      <c r="H31" s="4"/>
    </row>
    <row r="32" spans="1:8" x14ac:dyDescent="0.2">
      <c r="A32" s="70"/>
      <c r="B32" s="77" t="s">
        <v>336</v>
      </c>
      <c r="C32" s="78" t="str">
        <f>'Herning Kommune (A)'!C268</f>
        <v>SÆRLIGE YDELSER</v>
      </c>
      <c r="D32" s="190"/>
      <c r="E32" s="68" t="s">
        <v>7</v>
      </c>
      <c r="F32" s="66"/>
      <c r="G32" s="5"/>
      <c r="H32" s="4"/>
    </row>
    <row r="33" spans="1:10" x14ac:dyDescent="0.2">
      <c r="A33" s="70"/>
      <c r="B33" s="77"/>
      <c r="C33" s="77"/>
      <c r="D33" s="68"/>
      <c r="E33" s="68"/>
      <c r="F33" s="82"/>
      <c r="G33" s="5"/>
      <c r="H33" s="4"/>
    </row>
    <row r="34" spans="1:10" x14ac:dyDescent="0.2">
      <c r="A34" s="70"/>
      <c r="B34" s="77"/>
      <c r="C34" s="78"/>
      <c r="D34" s="190"/>
      <c r="E34" s="68"/>
      <c r="F34" s="69"/>
      <c r="G34" s="5"/>
      <c r="H34" s="4"/>
    </row>
    <row r="35" spans="1:10" x14ac:dyDescent="0.2">
      <c r="A35" s="64"/>
      <c r="B35" s="68"/>
      <c r="C35" s="68"/>
      <c r="D35" s="68"/>
      <c r="E35" s="68"/>
      <c r="F35" s="82"/>
      <c r="G35" s="5"/>
      <c r="H35" s="4"/>
    </row>
    <row r="36" spans="1:10" x14ac:dyDescent="0.2">
      <c r="A36" s="70"/>
      <c r="B36" s="85"/>
      <c r="C36" s="85"/>
      <c r="D36" s="85"/>
      <c r="E36" s="85"/>
      <c r="F36" s="86"/>
      <c r="G36" s="5"/>
      <c r="H36" s="4"/>
    </row>
    <row r="37" spans="1:10" x14ac:dyDescent="0.2">
      <c r="A37" s="70"/>
      <c r="B37" s="318" t="s">
        <v>659</v>
      </c>
      <c r="C37" s="318"/>
      <c r="D37" s="318"/>
      <c r="E37" s="68" t="s">
        <v>7</v>
      </c>
      <c r="F37" s="87"/>
      <c r="G37" s="11"/>
      <c r="H37" s="4"/>
    </row>
    <row r="38" spans="1:10" ht="13.5" thickBot="1" x14ac:dyDescent="0.25">
      <c r="A38" s="271"/>
      <c r="B38" s="270"/>
      <c r="C38" s="270"/>
      <c r="D38" s="270"/>
      <c r="E38" s="270"/>
      <c r="F38" s="269"/>
      <c r="G38" s="5"/>
      <c r="H38" s="4"/>
    </row>
    <row r="39" spans="1:10" s="10" customFormat="1" x14ac:dyDescent="0.2">
      <c r="I39" s="14"/>
      <c r="J39" s="14"/>
    </row>
    <row r="40" spans="1:10" s="10" customFormat="1" x14ac:dyDescent="0.2">
      <c r="I40" s="14"/>
      <c r="J40" s="14"/>
    </row>
    <row r="41" spans="1:10" s="10" customFormat="1" x14ac:dyDescent="0.2">
      <c r="I41" s="14"/>
      <c r="J41" s="14"/>
    </row>
    <row r="42" spans="1:10" s="10" customFormat="1" x14ac:dyDescent="0.2">
      <c r="I42" s="14"/>
      <c r="J42" s="14"/>
    </row>
    <row r="43" spans="1:10" s="10" customFormat="1" x14ac:dyDescent="0.2">
      <c r="I43" s="14"/>
      <c r="J43" s="14"/>
    </row>
    <row r="44" spans="1:10" s="10" customFormat="1" x14ac:dyDescent="0.2">
      <c r="I44" s="14"/>
      <c r="J44" s="14"/>
    </row>
    <row r="45" spans="1:10" s="10" customFormat="1" x14ac:dyDescent="0.2">
      <c r="I45" s="14"/>
      <c r="J45" s="14"/>
    </row>
    <row r="46" spans="1:10" s="10" customFormat="1" x14ac:dyDescent="0.2">
      <c r="I46" s="14"/>
      <c r="J46" s="14"/>
    </row>
    <row r="47" spans="1:10" s="10" customFormat="1" x14ac:dyDescent="0.2">
      <c r="I47" s="14"/>
      <c r="J47" s="14"/>
    </row>
    <row r="48" spans="1:10" s="10" customFormat="1" x14ac:dyDescent="0.2">
      <c r="I48" s="14"/>
      <c r="J48" s="14"/>
    </row>
    <row r="49" spans="9:10" s="10" customFormat="1" x14ac:dyDescent="0.2">
      <c r="I49" s="14"/>
      <c r="J49" s="14"/>
    </row>
    <row r="50" spans="9:10" s="10" customFormat="1" x14ac:dyDescent="0.2">
      <c r="I50" s="14"/>
      <c r="J50" s="14"/>
    </row>
    <row r="51" spans="9:10" s="10" customFormat="1" x14ac:dyDescent="0.2">
      <c r="I51" s="14"/>
      <c r="J51" s="14"/>
    </row>
    <row r="52" spans="9:10" s="10" customFormat="1" x14ac:dyDescent="0.2">
      <c r="I52" s="14"/>
      <c r="J52" s="14"/>
    </row>
    <row r="53" spans="9:10" s="10" customFormat="1" x14ac:dyDescent="0.2">
      <c r="I53" s="14"/>
      <c r="J53" s="14"/>
    </row>
    <row r="54" spans="9:10" s="10" customFormat="1" x14ac:dyDescent="0.2">
      <c r="I54" s="14"/>
      <c r="J54" s="14"/>
    </row>
    <row r="55" spans="9:10" s="10" customFormat="1" x14ac:dyDescent="0.2">
      <c r="I55" s="14"/>
      <c r="J55" s="14"/>
    </row>
    <row r="56" spans="9:10" s="10" customFormat="1" x14ac:dyDescent="0.2">
      <c r="I56" s="14"/>
      <c r="J56" s="14"/>
    </row>
    <row r="57" spans="9:10" s="10" customFormat="1" x14ac:dyDescent="0.2">
      <c r="I57" s="14"/>
      <c r="J57" s="14"/>
    </row>
    <row r="58" spans="9:10" s="10" customFormat="1" x14ac:dyDescent="0.2">
      <c r="I58" s="14"/>
      <c r="J58" s="14"/>
    </row>
    <row r="59" spans="9:10" s="10" customFormat="1" x14ac:dyDescent="0.2">
      <c r="I59" s="14"/>
      <c r="J59" s="14"/>
    </row>
    <row r="60" spans="9:10" s="10" customFormat="1" x14ac:dyDescent="0.2">
      <c r="I60" s="14"/>
      <c r="J60" s="14"/>
    </row>
    <row r="61" spans="9:10" s="10" customFormat="1" x14ac:dyDescent="0.2">
      <c r="I61" s="14"/>
      <c r="J61" s="14"/>
    </row>
    <row r="62" spans="9:10" s="10" customFormat="1" x14ac:dyDescent="0.2">
      <c r="I62" s="14"/>
      <c r="J62" s="14"/>
    </row>
    <row r="63" spans="9:10" s="10" customFormat="1" x14ac:dyDescent="0.2">
      <c r="I63" s="14"/>
      <c r="J63" s="14"/>
    </row>
    <row r="64" spans="9:10" s="10" customFormat="1" x14ac:dyDescent="0.2">
      <c r="I64" s="14"/>
      <c r="J64" s="14"/>
    </row>
    <row r="65" spans="9:10" s="10" customFormat="1" x14ac:dyDescent="0.2">
      <c r="I65" s="14"/>
      <c r="J65" s="14"/>
    </row>
    <row r="66" spans="9:10" s="10" customFormat="1" x14ac:dyDescent="0.2">
      <c r="I66" s="14"/>
      <c r="J66" s="14"/>
    </row>
    <row r="67" spans="9:10" s="10" customFormat="1" x14ac:dyDescent="0.2">
      <c r="I67" s="14"/>
      <c r="J67" s="14"/>
    </row>
    <row r="68" spans="9:10" s="10" customFormat="1" x14ac:dyDescent="0.2">
      <c r="I68" s="14"/>
      <c r="J68" s="14"/>
    </row>
    <row r="69" spans="9:10" s="10" customFormat="1" x14ac:dyDescent="0.2">
      <c r="I69" s="14"/>
      <c r="J69" s="14"/>
    </row>
    <row r="70" spans="9:10" s="10" customFormat="1" x14ac:dyDescent="0.2">
      <c r="I70" s="14"/>
      <c r="J70" s="14"/>
    </row>
    <row r="71" spans="9:10" s="10" customFormat="1" x14ac:dyDescent="0.2">
      <c r="I71" s="14"/>
      <c r="J71" s="14"/>
    </row>
    <row r="72" spans="9:10" s="10" customFormat="1" x14ac:dyDescent="0.2">
      <c r="I72" s="14"/>
      <c r="J72" s="14"/>
    </row>
    <row r="73" spans="9:10" s="10" customFormat="1" x14ac:dyDescent="0.2">
      <c r="I73" s="14"/>
      <c r="J73" s="14"/>
    </row>
    <row r="74" spans="9:10" s="10" customFormat="1" x14ac:dyDescent="0.2">
      <c r="I74" s="14"/>
      <c r="J74" s="14"/>
    </row>
    <row r="75" spans="9:10" s="10" customFormat="1" x14ac:dyDescent="0.2">
      <c r="I75" s="14"/>
      <c r="J75" s="14"/>
    </row>
    <row r="76" spans="9:10" s="10" customFormat="1" x14ac:dyDescent="0.2">
      <c r="I76" s="14"/>
      <c r="J76" s="14"/>
    </row>
    <row r="77" spans="9:10" s="10" customFormat="1" x14ac:dyDescent="0.2">
      <c r="I77" s="14"/>
      <c r="J77" s="14"/>
    </row>
    <row r="78" spans="9:10" s="10" customFormat="1" x14ac:dyDescent="0.2">
      <c r="I78" s="14"/>
      <c r="J78" s="14"/>
    </row>
    <row r="79" spans="9:10" s="10" customFormat="1" x14ac:dyDescent="0.2">
      <c r="I79" s="14"/>
      <c r="J79" s="14"/>
    </row>
    <row r="80" spans="9:10" s="10" customFormat="1" x14ac:dyDescent="0.2">
      <c r="I80" s="14"/>
      <c r="J80" s="14"/>
    </row>
    <row r="81" spans="1:10" s="10" customFormat="1" x14ac:dyDescent="0.2">
      <c r="I81" s="14"/>
      <c r="J81" s="14"/>
    </row>
    <row r="82" spans="1:10" s="10" customFormat="1" x14ac:dyDescent="0.2">
      <c r="I82" s="14"/>
      <c r="J82" s="14"/>
    </row>
    <row r="83" spans="1:10" x14ac:dyDescent="0.2">
      <c r="A83" s="10"/>
      <c r="B83" s="10"/>
      <c r="C83" s="10"/>
      <c r="D83" s="10"/>
      <c r="E83" s="10"/>
      <c r="F83" s="10"/>
      <c r="G83" s="10"/>
    </row>
    <row r="84" spans="1:10" x14ac:dyDescent="0.2">
      <c r="A84" s="10"/>
      <c r="B84" s="10"/>
      <c r="C84" s="10"/>
      <c r="D84" s="10"/>
      <c r="E84" s="10"/>
      <c r="F84" s="10"/>
    </row>
    <row r="85" spans="1:10" x14ac:dyDescent="0.2">
      <c r="A85" s="10"/>
      <c r="B85" s="10"/>
      <c r="C85" s="10"/>
      <c r="D85" s="10"/>
      <c r="E85" s="10"/>
      <c r="F85" s="10"/>
    </row>
  </sheetData>
  <mergeCells count="1">
    <mergeCell ref="B37:D37"/>
  </mergeCells>
  <pageMargins left="0.74803149606299213" right="0.74803149606299213" top="1.1811023622047245" bottom="0.98425196850393704" header="0.51181102362204722" footer="0.51181102362204722"/>
  <pageSetup paperSize="9" scale="94" orientation="portrait" useFirstPageNumber="1" r:id="rId1"/>
  <headerFooter alignWithMargins="0">
    <oddHeader>&amp;L&amp;"Arial,Fed"&amp;K09+000Pugdalvejs forlængelse og forlægning af Rødding Å
Herning Kommune&amp;"Arial,Normal"&amp;K000000
&amp;"Arial,Fed"Dok.nr.: 14815_TBL&amp;"Arial,Normal"
&amp;R&amp;"Arial,Fed"&amp;9Forside A
&amp;"Arial,Normal"Ver. 1.0 - 05.12.18</oddHeader>
    <oddFooter xml:space="preserve">&amp;L&amp;"Arial,Fed"&amp;8
&amp;R&amp;"Times New Roman,Fed"&amp;K01+000ÅF&amp;K09+000   COWI </oddFooter>
    <evenHeader xml:space="preserve">&amp;L&amp;"Arial,normal"&amp;8&amp;K000000
&amp;"MS Sans Serif,Regular"&amp;10
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3067-9D65-4BC8-9B52-26B3B3FA6A3E}">
  <sheetPr>
    <pageSetUpPr fitToPage="1"/>
  </sheetPr>
  <dimension ref="A1:R502"/>
  <sheetViews>
    <sheetView showGridLines="0" showZeros="0" showWhiteSpace="0" view="pageLayout" topLeftCell="B1" zoomScale="85" zoomScaleNormal="100" zoomScaleSheetLayoutView="115" zoomScalePageLayoutView="85" workbookViewId="0">
      <selection activeCell="G9" sqref="G9"/>
    </sheetView>
  </sheetViews>
  <sheetFormatPr defaultColWidth="9.140625" defaultRowHeight="12" customHeight="1" x14ac:dyDescent="0.2"/>
  <cols>
    <col min="1" max="1" width="2.5703125" style="121" hidden="1" customWidth="1"/>
    <col min="2" max="2" width="9.42578125" style="122" customWidth="1"/>
    <col min="3" max="3" width="94.42578125" style="123" customWidth="1"/>
    <col min="4" max="4" width="7.7109375" style="124" customWidth="1"/>
    <col min="5" max="5" width="7.7109375" style="26" customWidth="1"/>
    <col min="6" max="6" width="11" style="125" customWidth="1"/>
    <col min="7" max="7" width="13.85546875" style="125" customWidth="1"/>
    <col min="8" max="8" width="14" style="126" customWidth="1"/>
    <col min="9" max="9" width="11.7109375" style="127" bestFit="1" customWidth="1"/>
    <col min="10" max="10" width="11.42578125" style="127" customWidth="1"/>
    <col min="11" max="11" width="16.42578125" style="121" bestFit="1" customWidth="1"/>
    <col min="12" max="12" width="13.28515625" style="121" customWidth="1"/>
    <col min="13" max="13" width="18" style="176" bestFit="1" customWidth="1"/>
    <col min="14" max="14" width="11.7109375" style="121" customWidth="1"/>
    <col min="15" max="15" width="12.42578125" style="121" customWidth="1"/>
    <col min="16" max="16" width="9.140625" style="121"/>
    <col min="17" max="17" width="12.5703125" style="121" customWidth="1"/>
    <col min="18" max="16384" width="9.140625" style="121"/>
  </cols>
  <sheetData>
    <row r="1" spans="1:13" ht="13.5" thickBot="1" x14ac:dyDescent="0.25">
      <c r="M1" s="121"/>
    </row>
    <row r="2" spans="1:13" s="130" customFormat="1" ht="12.75" x14ac:dyDescent="0.2">
      <c r="A2" s="50"/>
      <c r="B2" s="217" t="s">
        <v>12</v>
      </c>
      <c r="C2" s="218" t="s">
        <v>0</v>
      </c>
      <c r="D2" s="243" t="s">
        <v>1</v>
      </c>
      <c r="E2" s="219" t="s">
        <v>49</v>
      </c>
      <c r="F2" s="220" t="s">
        <v>2</v>
      </c>
      <c r="G2" s="215" t="s">
        <v>377</v>
      </c>
      <c r="H2" s="128"/>
      <c r="I2" s="129"/>
      <c r="J2" s="129"/>
    </row>
    <row r="3" spans="1:13" s="130" customFormat="1" ht="12.75" x14ac:dyDescent="0.2">
      <c r="A3" s="51"/>
      <c r="B3" s="211"/>
      <c r="C3" s="212"/>
      <c r="D3" s="41"/>
      <c r="E3" s="213"/>
      <c r="F3" s="214"/>
      <c r="G3" s="216" t="s">
        <v>13</v>
      </c>
      <c r="H3" s="128"/>
      <c r="I3" s="129"/>
      <c r="J3" s="129"/>
    </row>
    <row r="4" spans="1:13" s="130" customFormat="1" ht="12.75" x14ac:dyDescent="0.2">
      <c r="A4" s="51"/>
      <c r="B4" s="210"/>
      <c r="C4" s="44"/>
      <c r="D4" s="18"/>
      <c r="E4" s="178"/>
      <c r="F4" s="45"/>
      <c r="G4" s="45"/>
      <c r="H4" s="128"/>
      <c r="I4" s="129"/>
      <c r="J4" s="129"/>
    </row>
    <row r="5" spans="1:13" s="132" customFormat="1" ht="15.75" x14ac:dyDescent="0.2">
      <c r="A5" s="102"/>
      <c r="B5" s="114" t="s">
        <v>15</v>
      </c>
      <c r="C5" s="27" t="s">
        <v>86</v>
      </c>
      <c r="D5" s="28"/>
      <c r="E5" s="29"/>
      <c r="F5" s="105"/>
      <c r="G5" s="105"/>
      <c r="H5" s="128"/>
      <c r="I5" s="131"/>
      <c r="J5" s="131"/>
    </row>
    <row r="6" spans="1:13" s="130" customFormat="1" ht="12.75" x14ac:dyDescent="0.2">
      <c r="A6" s="35"/>
      <c r="B6" s="43"/>
      <c r="C6" s="103"/>
      <c r="D6" s="104"/>
      <c r="E6" s="23"/>
      <c r="F6" s="105"/>
      <c r="G6" s="105"/>
      <c r="H6" s="128"/>
      <c r="I6" s="129"/>
      <c r="J6" s="129"/>
    </row>
    <row r="7" spans="1:13" s="130" customFormat="1" ht="15.75" x14ac:dyDescent="0.2">
      <c r="A7" s="35"/>
      <c r="B7" s="46" t="s">
        <v>42</v>
      </c>
      <c r="C7" s="31" t="s">
        <v>30</v>
      </c>
      <c r="D7" s="191"/>
      <c r="E7" s="29"/>
      <c r="F7" s="32"/>
      <c r="G7" s="32"/>
      <c r="H7" s="128"/>
      <c r="I7" s="129"/>
      <c r="J7" s="129"/>
    </row>
    <row r="8" spans="1:13" s="130" customFormat="1" ht="12.75" x14ac:dyDescent="0.2">
      <c r="A8" s="35"/>
      <c r="B8" s="43"/>
      <c r="C8" s="103"/>
      <c r="D8" s="104"/>
      <c r="E8" s="25"/>
      <c r="F8" s="105"/>
      <c r="G8" s="105"/>
      <c r="H8" s="128"/>
      <c r="I8" s="129"/>
      <c r="J8" s="129"/>
    </row>
    <row r="9" spans="1:13" s="130" customFormat="1" ht="12.75" x14ac:dyDescent="0.2">
      <c r="A9" s="35"/>
      <c r="B9" s="43" t="s">
        <v>213</v>
      </c>
      <c r="C9" s="103" t="s">
        <v>119</v>
      </c>
      <c r="D9" s="104" t="s">
        <v>17</v>
      </c>
      <c r="E9" s="280">
        <v>0.5</v>
      </c>
      <c r="F9" s="105"/>
      <c r="G9" s="105"/>
      <c r="H9" s="128"/>
      <c r="I9" s="129"/>
      <c r="J9" s="129"/>
    </row>
    <row r="10" spans="1:13" s="130" customFormat="1" ht="12.75" x14ac:dyDescent="0.2">
      <c r="A10" s="35"/>
      <c r="B10" s="43"/>
      <c r="C10" s="103"/>
      <c r="D10" s="104"/>
      <c r="E10" s="25"/>
      <c r="F10" s="105"/>
      <c r="G10" s="105"/>
      <c r="H10" s="128"/>
      <c r="I10" s="129"/>
      <c r="J10" s="129"/>
    </row>
    <row r="11" spans="1:13" s="130" customFormat="1" ht="15.75" x14ac:dyDescent="0.2">
      <c r="A11" s="35"/>
      <c r="B11" s="46" t="s">
        <v>43</v>
      </c>
      <c r="C11" s="31" t="s">
        <v>48</v>
      </c>
      <c r="D11" s="191"/>
      <c r="E11" s="29"/>
      <c r="F11" s="32"/>
      <c r="G11" s="32"/>
      <c r="H11" s="128"/>
      <c r="I11" s="129"/>
      <c r="J11" s="129"/>
    </row>
    <row r="12" spans="1:13" s="130" customFormat="1" ht="12.75" x14ac:dyDescent="0.2">
      <c r="A12" s="35"/>
      <c r="B12" s="43"/>
      <c r="C12" s="103"/>
      <c r="D12" s="104"/>
      <c r="E12" s="25"/>
      <c r="F12" s="105"/>
      <c r="G12" s="105"/>
      <c r="H12" s="128"/>
      <c r="I12" s="129"/>
      <c r="J12" s="129"/>
    </row>
    <row r="13" spans="1:13" s="130" customFormat="1" ht="25.5" x14ac:dyDescent="0.2">
      <c r="A13" s="35"/>
      <c r="B13" s="43" t="s">
        <v>215</v>
      </c>
      <c r="C13" s="103" t="s">
        <v>108</v>
      </c>
      <c r="D13" s="104" t="s">
        <v>17</v>
      </c>
      <c r="E13" s="280">
        <v>0.3</v>
      </c>
      <c r="F13" s="105"/>
      <c r="G13" s="105"/>
      <c r="H13" s="128"/>
      <c r="I13" s="129"/>
      <c r="J13" s="129"/>
    </row>
    <row r="14" spans="1:13" s="130" customFormat="1" ht="12.75" x14ac:dyDescent="0.2">
      <c r="A14" s="35"/>
      <c r="B14" s="43"/>
      <c r="C14" s="103"/>
      <c r="D14" s="104"/>
      <c r="E14" s="25"/>
      <c r="F14" s="105"/>
      <c r="G14" s="105"/>
      <c r="H14" s="128"/>
      <c r="I14" s="129"/>
      <c r="J14" s="129"/>
    </row>
    <row r="15" spans="1:13" s="130" customFormat="1" ht="12.75" customHeight="1" x14ac:dyDescent="0.2">
      <c r="A15" s="35"/>
      <c r="B15" s="46" t="s">
        <v>395</v>
      </c>
      <c r="C15" s="31" t="s">
        <v>396</v>
      </c>
      <c r="D15" s="104"/>
      <c r="E15" s="25"/>
      <c r="F15" s="105"/>
      <c r="G15" s="105"/>
      <c r="H15" s="128"/>
      <c r="I15" s="129"/>
      <c r="J15" s="129"/>
    </row>
    <row r="16" spans="1:13" s="130" customFormat="1" ht="12.75" x14ac:dyDescent="0.2">
      <c r="A16" s="35"/>
      <c r="B16" s="43"/>
      <c r="C16" s="103"/>
      <c r="D16" s="104"/>
      <c r="E16" s="25"/>
      <c r="F16" s="105"/>
      <c r="G16" s="105"/>
      <c r="H16" s="128"/>
      <c r="I16" s="129"/>
      <c r="J16" s="129"/>
    </row>
    <row r="17" spans="1:15" s="130" customFormat="1" ht="25.5" x14ac:dyDescent="0.2">
      <c r="A17" s="35"/>
      <c r="B17" s="43" t="s">
        <v>397</v>
      </c>
      <c r="C17" s="103" t="s">
        <v>432</v>
      </c>
      <c r="D17" s="104" t="s">
        <v>17</v>
      </c>
      <c r="E17" s="25">
        <v>1</v>
      </c>
      <c r="F17" s="105"/>
      <c r="G17" s="105"/>
      <c r="H17" s="128"/>
      <c r="I17" s="129"/>
      <c r="J17" s="129"/>
    </row>
    <row r="18" spans="1:15" s="130" customFormat="1" ht="12.75" x14ac:dyDescent="0.2">
      <c r="A18" s="35"/>
      <c r="B18" s="43"/>
      <c r="C18" s="103"/>
      <c r="D18" s="104"/>
      <c r="E18" s="25"/>
      <c r="F18" s="105"/>
      <c r="G18" s="105"/>
      <c r="H18" s="128"/>
      <c r="I18" s="129"/>
      <c r="J18" s="129"/>
    </row>
    <row r="19" spans="1:15" s="130" customFormat="1" ht="12.75" x14ac:dyDescent="0.2">
      <c r="A19" s="52"/>
      <c r="B19" s="113" t="s">
        <v>24</v>
      </c>
      <c r="C19" s="21"/>
      <c r="D19" s="19"/>
      <c r="E19" s="24"/>
      <c r="F19" s="20"/>
      <c r="G19" s="20"/>
      <c r="H19" s="128"/>
      <c r="I19" s="129"/>
      <c r="J19" s="129"/>
    </row>
    <row r="20" spans="1:15" s="130" customFormat="1" ht="12.75" x14ac:dyDescent="0.2">
      <c r="A20" s="53"/>
      <c r="B20" s="96"/>
      <c r="C20" s="192"/>
      <c r="D20" s="193"/>
      <c r="E20" s="194"/>
      <c r="F20" s="97"/>
      <c r="G20" s="97"/>
      <c r="H20" s="128"/>
      <c r="I20" s="129"/>
      <c r="J20" s="129"/>
    </row>
    <row r="21" spans="1:15" s="132" customFormat="1" ht="15.75" x14ac:dyDescent="0.2">
      <c r="A21" s="102"/>
      <c r="B21" s="114" t="s">
        <v>25</v>
      </c>
      <c r="C21" s="30" t="s">
        <v>16</v>
      </c>
      <c r="D21" s="28"/>
      <c r="E21" s="29"/>
      <c r="F21" s="105"/>
      <c r="G21" s="105"/>
      <c r="H21" s="128"/>
      <c r="I21" s="131"/>
      <c r="J21" s="131"/>
    </row>
    <row r="22" spans="1:15" s="132" customFormat="1" ht="12.75" x14ac:dyDescent="0.2">
      <c r="A22" s="102"/>
      <c r="B22" s="43"/>
      <c r="C22" s="103"/>
      <c r="D22" s="104"/>
      <c r="E22" s="23"/>
      <c r="F22" s="105"/>
      <c r="G22" s="105"/>
      <c r="H22" s="128"/>
      <c r="I22" s="129"/>
      <c r="J22" s="129"/>
      <c r="K22" s="133"/>
      <c r="L22" s="133"/>
      <c r="M22" s="134"/>
      <c r="N22" s="129"/>
      <c r="O22" s="134"/>
    </row>
    <row r="23" spans="1:15" s="137" customFormat="1" ht="15.75" x14ac:dyDescent="0.2">
      <c r="A23" s="54"/>
      <c r="B23" s="46" t="s">
        <v>69</v>
      </c>
      <c r="C23" s="250" t="s">
        <v>34</v>
      </c>
      <c r="D23" s="251"/>
      <c r="E23" s="252"/>
      <c r="F23" s="32"/>
      <c r="G23" s="32"/>
      <c r="H23" s="135"/>
      <c r="I23" s="136"/>
      <c r="J23" s="136"/>
    </row>
    <row r="24" spans="1:15" s="132" customFormat="1" ht="12.75" x14ac:dyDescent="0.2">
      <c r="A24" s="102"/>
      <c r="B24" s="43"/>
      <c r="C24" s="253"/>
      <c r="D24" s="246"/>
      <c r="E24" s="254"/>
      <c r="F24" s="105"/>
      <c r="G24" s="105"/>
      <c r="H24" s="128"/>
      <c r="I24" s="131"/>
      <c r="J24" s="131"/>
    </row>
    <row r="25" spans="1:15" s="132" customFormat="1" ht="12.75" x14ac:dyDescent="0.2">
      <c r="A25" s="102"/>
      <c r="B25" s="43" t="s">
        <v>219</v>
      </c>
      <c r="C25" s="253" t="s">
        <v>47</v>
      </c>
      <c r="D25" s="246" t="s">
        <v>17</v>
      </c>
      <c r="E25" s="281">
        <v>0.6</v>
      </c>
      <c r="F25" s="105"/>
      <c r="G25" s="105"/>
      <c r="H25" s="128"/>
      <c r="I25" s="131"/>
      <c r="J25" s="131"/>
    </row>
    <row r="26" spans="1:15" s="132" customFormat="1" ht="12.75" x14ac:dyDescent="0.2">
      <c r="A26" s="102"/>
      <c r="B26" s="43"/>
      <c r="C26" s="253"/>
      <c r="D26" s="246"/>
      <c r="E26" s="254"/>
      <c r="F26" s="105"/>
      <c r="G26" s="105"/>
      <c r="H26" s="128"/>
      <c r="I26" s="131"/>
      <c r="J26" s="131"/>
    </row>
    <row r="27" spans="1:15" s="130" customFormat="1" ht="15.75" x14ac:dyDescent="0.2">
      <c r="A27" s="55"/>
      <c r="B27" s="46" t="s">
        <v>64</v>
      </c>
      <c r="C27" s="30" t="s">
        <v>674</v>
      </c>
      <c r="D27" s="28"/>
      <c r="E27" s="29"/>
      <c r="F27" s="105"/>
      <c r="G27" s="105"/>
      <c r="H27" s="128"/>
      <c r="I27" s="129"/>
      <c r="J27" s="129"/>
    </row>
    <row r="28" spans="1:15" s="130" customFormat="1" ht="12.75" x14ac:dyDescent="0.2">
      <c r="A28" s="55"/>
      <c r="B28" s="43"/>
      <c r="C28" s="195"/>
      <c r="D28" s="104"/>
      <c r="E28" s="23"/>
      <c r="F28" s="105"/>
      <c r="G28" s="105"/>
      <c r="J28" s="129"/>
    </row>
    <row r="29" spans="1:15" s="130" customFormat="1" ht="12.75" x14ac:dyDescent="0.2">
      <c r="A29" s="55"/>
      <c r="B29" s="43" t="s">
        <v>223</v>
      </c>
      <c r="C29" s="245" t="s">
        <v>130</v>
      </c>
      <c r="D29" s="246" t="s">
        <v>21</v>
      </c>
      <c r="E29" s="248">
        <v>7000</v>
      </c>
      <c r="F29" s="105"/>
      <c r="G29" s="105"/>
      <c r="H29" s="138"/>
      <c r="I29" s="141"/>
      <c r="J29" s="142"/>
    </row>
    <row r="30" spans="1:15" s="130" customFormat="1" ht="12.75" x14ac:dyDescent="0.2">
      <c r="A30" s="55"/>
      <c r="B30" s="43"/>
      <c r="C30" s="245"/>
      <c r="D30" s="246"/>
      <c r="E30" s="249"/>
      <c r="F30" s="105"/>
      <c r="G30" s="105"/>
      <c r="H30" s="143"/>
      <c r="I30" s="143"/>
      <c r="J30" s="142"/>
    </row>
    <row r="31" spans="1:15" s="130" customFormat="1" ht="12.75" x14ac:dyDescent="0.2">
      <c r="A31" s="55"/>
      <c r="B31" s="43" t="s">
        <v>224</v>
      </c>
      <c r="C31" s="245" t="s">
        <v>364</v>
      </c>
      <c r="D31" s="246" t="s">
        <v>21</v>
      </c>
      <c r="E31" s="249">
        <v>100</v>
      </c>
      <c r="F31" s="105"/>
      <c r="G31" s="105"/>
      <c r="H31" s="143"/>
      <c r="I31" s="141"/>
      <c r="J31" s="142"/>
    </row>
    <row r="32" spans="1:15" s="130" customFormat="1" ht="12.75" x14ac:dyDescent="0.2">
      <c r="A32" s="55"/>
      <c r="B32" s="43"/>
      <c r="C32" s="245"/>
      <c r="D32" s="246"/>
      <c r="E32" s="57"/>
      <c r="F32" s="105"/>
      <c r="G32" s="105"/>
      <c r="H32" s="138"/>
      <c r="I32" s="143"/>
      <c r="J32" s="142"/>
    </row>
    <row r="33" spans="1:18" s="130" customFormat="1" ht="12.75" x14ac:dyDescent="0.2">
      <c r="A33" s="55"/>
      <c r="B33" s="43" t="s">
        <v>225</v>
      </c>
      <c r="C33" s="245" t="s">
        <v>106</v>
      </c>
      <c r="D33" s="246" t="s">
        <v>21</v>
      </c>
      <c r="E33" s="57">
        <v>300</v>
      </c>
      <c r="F33" s="105"/>
      <c r="G33" s="105"/>
      <c r="H33" s="138"/>
      <c r="I33" s="141"/>
      <c r="J33" s="142"/>
    </row>
    <row r="34" spans="1:18" s="130" customFormat="1" ht="12.75" x14ac:dyDescent="0.2">
      <c r="A34" s="55"/>
      <c r="B34" s="43"/>
      <c r="C34" s="245"/>
      <c r="D34" s="246"/>
      <c r="E34" s="57"/>
      <c r="F34" s="105"/>
      <c r="G34" s="105"/>
      <c r="H34" s="143"/>
    </row>
    <row r="35" spans="1:18" s="130" customFormat="1" ht="12.75" x14ac:dyDescent="0.2">
      <c r="A35" s="55"/>
      <c r="B35" s="43" t="s">
        <v>227</v>
      </c>
      <c r="C35" s="247" t="s">
        <v>73</v>
      </c>
      <c r="D35" s="246"/>
      <c r="E35" s="57"/>
      <c r="F35" s="105"/>
      <c r="G35" s="105"/>
      <c r="H35" s="128"/>
      <c r="I35" s="129"/>
      <c r="J35" s="129"/>
    </row>
    <row r="36" spans="1:18" s="130" customFormat="1" ht="12.75" x14ac:dyDescent="0.2">
      <c r="A36" s="55"/>
      <c r="B36" s="43" t="s">
        <v>519</v>
      </c>
      <c r="C36" s="22" t="s">
        <v>517</v>
      </c>
      <c r="D36" s="104" t="s">
        <v>21</v>
      </c>
      <c r="E36" s="57">
        <v>7800</v>
      </c>
      <c r="F36" s="105"/>
      <c r="G36" s="105"/>
      <c r="H36" s="138"/>
      <c r="I36" s="141"/>
      <c r="J36" s="142"/>
    </row>
    <row r="37" spans="1:18" s="130" customFormat="1" ht="12.75" x14ac:dyDescent="0.2">
      <c r="A37" s="55"/>
      <c r="B37" s="43" t="s">
        <v>520</v>
      </c>
      <c r="C37" s="22" t="s">
        <v>518</v>
      </c>
      <c r="D37" s="104" t="s">
        <v>21</v>
      </c>
      <c r="E37" s="57">
        <v>120</v>
      </c>
      <c r="F37" s="105"/>
      <c r="G37" s="105"/>
      <c r="H37" s="138"/>
      <c r="I37" s="141"/>
      <c r="J37" s="142"/>
    </row>
    <row r="38" spans="1:18" s="130" customFormat="1" ht="12.75" x14ac:dyDescent="0.2">
      <c r="A38" s="55"/>
      <c r="B38" s="43"/>
      <c r="C38" s="22"/>
      <c r="D38" s="104"/>
      <c r="E38" s="105"/>
      <c r="F38" s="105"/>
      <c r="G38" s="105"/>
      <c r="H38" s="128"/>
      <c r="I38" s="129"/>
      <c r="J38" s="129"/>
    </row>
    <row r="39" spans="1:18" s="130" customFormat="1" ht="15.6" customHeight="1" x14ac:dyDescent="0.2">
      <c r="A39" s="35"/>
      <c r="B39" s="257" t="s">
        <v>398</v>
      </c>
      <c r="C39" s="245" t="s">
        <v>415</v>
      </c>
      <c r="D39" s="246" t="s">
        <v>18</v>
      </c>
      <c r="E39" s="255">
        <v>4000</v>
      </c>
      <c r="F39" s="33"/>
      <c r="G39" s="105"/>
      <c r="H39" s="153"/>
      <c r="I39" s="154"/>
      <c r="J39" s="155"/>
      <c r="K39" s="156"/>
      <c r="L39" s="156"/>
      <c r="M39" s="157"/>
      <c r="N39" s="129"/>
      <c r="O39" s="129"/>
      <c r="P39" s="129"/>
      <c r="Q39" s="129"/>
      <c r="R39" s="129"/>
    </row>
    <row r="40" spans="1:18" s="130" customFormat="1" ht="12.75" x14ac:dyDescent="0.2">
      <c r="A40" s="55"/>
      <c r="B40" s="43"/>
      <c r="C40" s="22"/>
      <c r="D40" s="104"/>
      <c r="E40" s="57"/>
      <c r="F40" s="105"/>
      <c r="G40" s="105"/>
      <c r="H40" s="145"/>
      <c r="I40" s="129"/>
      <c r="J40" s="129"/>
    </row>
    <row r="41" spans="1:18" s="130" customFormat="1" ht="15.75" x14ac:dyDescent="0.2">
      <c r="A41" s="55"/>
      <c r="B41" s="46" t="s">
        <v>400</v>
      </c>
      <c r="C41" s="196" t="s">
        <v>399</v>
      </c>
      <c r="D41" s="104"/>
      <c r="E41" s="57"/>
      <c r="F41" s="105"/>
      <c r="G41" s="105"/>
      <c r="H41" s="145"/>
      <c r="I41" s="129"/>
      <c r="J41" s="129"/>
    </row>
    <row r="42" spans="1:18" s="130" customFormat="1" ht="12.75" x14ac:dyDescent="0.2">
      <c r="A42" s="55"/>
      <c r="B42" s="43"/>
      <c r="C42" s="282"/>
      <c r="D42" s="104"/>
      <c r="E42" s="57"/>
      <c r="F42" s="105"/>
      <c r="G42" s="105"/>
      <c r="H42" s="145"/>
      <c r="I42" s="129"/>
      <c r="J42" s="129"/>
    </row>
    <row r="43" spans="1:18" s="130" customFormat="1" ht="25.5" x14ac:dyDescent="0.2">
      <c r="A43" s="55"/>
      <c r="B43" s="43" t="s">
        <v>401</v>
      </c>
      <c r="C43" s="245" t="s">
        <v>675</v>
      </c>
      <c r="D43" s="246" t="s">
        <v>18</v>
      </c>
      <c r="E43" s="249">
        <v>4700</v>
      </c>
      <c r="F43" s="105"/>
      <c r="G43" s="105"/>
      <c r="H43" s="145"/>
      <c r="I43" s="129"/>
      <c r="J43" s="129"/>
    </row>
    <row r="44" spans="1:18" s="130" customFormat="1" ht="12.75" x14ac:dyDescent="0.2">
      <c r="A44" s="55"/>
      <c r="B44" s="43"/>
      <c r="C44" s="245"/>
      <c r="D44" s="246"/>
      <c r="E44" s="249"/>
      <c r="F44" s="105"/>
      <c r="G44" s="105"/>
      <c r="H44" s="145"/>
      <c r="I44" s="129"/>
      <c r="J44" s="129"/>
    </row>
    <row r="45" spans="1:18" s="130" customFormat="1" ht="12.75" x14ac:dyDescent="0.2">
      <c r="A45" s="55"/>
      <c r="B45" s="43" t="s">
        <v>402</v>
      </c>
      <c r="C45" s="245" t="s">
        <v>433</v>
      </c>
      <c r="D45" s="246" t="s">
        <v>18</v>
      </c>
      <c r="E45" s="249">
        <f>14600-E43</f>
        <v>9900</v>
      </c>
      <c r="F45" s="105"/>
      <c r="G45" s="105"/>
      <c r="H45" s="145"/>
      <c r="I45" s="129"/>
      <c r="J45" s="129"/>
    </row>
    <row r="46" spans="1:18" s="130" customFormat="1" ht="12.75" x14ac:dyDescent="0.2">
      <c r="A46" s="55"/>
      <c r="B46" s="43"/>
      <c r="C46" s="245"/>
      <c r="D46" s="246"/>
      <c r="E46" s="249"/>
      <c r="F46" s="105"/>
      <c r="G46" s="105"/>
      <c r="H46" s="145"/>
      <c r="I46" s="129"/>
      <c r="J46" s="129"/>
    </row>
    <row r="47" spans="1:18" s="130" customFormat="1" ht="15.75" x14ac:dyDescent="0.2">
      <c r="A47" s="55"/>
      <c r="B47" s="46" t="s">
        <v>624</v>
      </c>
      <c r="C47" s="196" t="s">
        <v>403</v>
      </c>
      <c r="D47" s="104"/>
      <c r="E47" s="57"/>
      <c r="F47" s="105"/>
      <c r="G47" s="105"/>
      <c r="H47" s="145"/>
      <c r="I47" s="129"/>
      <c r="J47" s="129"/>
    </row>
    <row r="48" spans="1:18" s="130" customFormat="1" ht="12.75" x14ac:dyDescent="0.2">
      <c r="A48" s="55"/>
      <c r="B48" s="43"/>
      <c r="C48" s="282"/>
      <c r="D48" s="104"/>
      <c r="E48" s="57"/>
      <c r="F48" s="105"/>
      <c r="G48" s="105"/>
      <c r="H48" s="145"/>
      <c r="I48" s="129"/>
      <c r="J48" s="129"/>
    </row>
    <row r="49" spans="1:10" s="130" customFormat="1" ht="12.75" x14ac:dyDescent="0.2">
      <c r="A49" s="55"/>
      <c r="B49" s="43" t="s">
        <v>625</v>
      </c>
      <c r="C49" s="245" t="s">
        <v>404</v>
      </c>
      <c r="D49" s="246" t="s">
        <v>21</v>
      </c>
      <c r="E49" s="249">
        <v>5250</v>
      </c>
      <c r="F49" s="105"/>
      <c r="G49" s="105"/>
      <c r="H49" s="145"/>
      <c r="I49" s="129"/>
      <c r="J49" s="129"/>
    </row>
    <row r="50" spans="1:10" s="130" customFormat="1" ht="12.75" x14ac:dyDescent="0.2">
      <c r="A50" s="55"/>
      <c r="B50" s="43"/>
      <c r="C50" s="282"/>
      <c r="D50" s="104"/>
      <c r="E50" s="57"/>
      <c r="F50" s="105"/>
      <c r="G50" s="105"/>
      <c r="H50" s="145"/>
      <c r="I50" s="129"/>
      <c r="J50" s="129"/>
    </row>
    <row r="51" spans="1:10" s="130" customFormat="1" ht="12.75" x14ac:dyDescent="0.2">
      <c r="A51" s="55"/>
      <c r="B51" s="43" t="s">
        <v>626</v>
      </c>
      <c r="C51" s="245" t="s">
        <v>405</v>
      </c>
      <c r="D51" s="246" t="s">
        <v>18</v>
      </c>
      <c r="E51" s="249">
        <v>5900</v>
      </c>
      <c r="F51" s="105"/>
      <c r="G51" s="105"/>
      <c r="H51" s="145"/>
      <c r="I51" s="129"/>
      <c r="J51" s="129"/>
    </row>
    <row r="52" spans="1:10" s="130" customFormat="1" ht="12.75" x14ac:dyDescent="0.2">
      <c r="A52" s="55"/>
      <c r="B52" s="43"/>
      <c r="C52" s="282"/>
      <c r="D52" s="104"/>
      <c r="E52" s="57"/>
      <c r="F52" s="105"/>
      <c r="G52" s="105"/>
      <c r="H52" s="145"/>
      <c r="I52" s="129"/>
      <c r="J52" s="129"/>
    </row>
    <row r="53" spans="1:10" s="130" customFormat="1" ht="12.75" x14ac:dyDescent="0.2">
      <c r="A53" s="55"/>
      <c r="B53" s="43" t="s">
        <v>627</v>
      </c>
      <c r="C53" s="245" t="s">
        <v>406</v>
      </c>
      <c r="D53" s="246" t="s">
        <v>18</v>
      </c>
      <c r="E53" s="249">
        <v>6400</v>
      </c>
      <c r="F53" s="105"/>
      <c r="G53" s="105"/>
      <c r="H53" s="145"/>
      <c r="I53" s="129"/>
      <c r="J53" s="129"/>
    </row>
    <row r="54" spans="1:10" s="130" customFormat="1" ht="12.75" x14ac:dyDescent="0.2">
      <c r="A54" s="55"/>
      <c r="B54" s="43"/>
      <c r="C54" s="282"/>
      <c r="D54" s="104"/>
      <c r="E54" s="57"/>
      <c r="F54" s="105"/>
      <c r="G54" s="105"/>
      <c r="H54" s="145"/>
      <c r="I54" s="129"/>
      <c r="J54" s="129"/>
    </row>
    <row r="55" spans="1:10" s="130" customFormat="1" ht="15.75" x14ac:dyDescent="0.2">
      <c r="A55" s="55"/>
      <c r="B55" s="46" t="s">
        <v>65</v>
      </c>
      <c r="C55" s="196" t="s">
        <v>33</v>
      </c>
      <c r="D55" s="104"/>
      <c r="E55" s="57"/>
      <c r="F55" s="105"/>
      <c r="G55" s="105"/>
      <c r="H55" s="145"/>
      <c r="I55" s="129"/>
      <c r="J55" s="129"/>
    </row>
    <row r="56" spans="1:10" s="130" customFormat="1" ht="15.75" x14ac:dyDescent="0.2">
      <c r="A56" s="55"/>
      <c r="B56" s="46"/>
      <c r="C56" s="196"/>
      <c r="D56" s="104"/>
      <c r="E56" s="57"/>
      <c r="F56" s="105"/>
      <c r="G56" s="105"/>
      <c r="H56" s="145"/>
      <c r="I56" s="129"/>
      <c r="J56" s="129"/>
    </row>
    <row r="57" spans="1:10" s="130" customFormat="1" ht="12.75" x14ac:dyDescent="0.2">
      <c r="A57" s="55"/>
      <c r="B57" s="43" t="s">
        <v>229</v>
      </c>
      <c r="C57" s="245" t="s">
        <v>113</v>
      </c>
      <c r="D57" s="246" t="s">
        <v>18</v>
      </c>
      <c r="E57" s="256">
        <v>6600</v>
      </c>
      <c r="F57" s="105"/>
      <c r="G57" s="105"/>
      <c r="H57" s="145"/>
      <c r="I57" s="129"/>
      <c r="J57" s="129"/>
    </row>
    <row r="58" spans="1:10" s="130" customFormat="1" ht="12.75" x14ac:dyDescent="0.2">
      <c r="A58" s="55"/>
      <c r="B58" s="43"/>
      <c r="C58" s="245"/>
      <c r="D58" s="246"/>
      <c r="E58" s="256"/>
      <c r="F58" s="105"/>
      <c r="G58" s="105"/>
      <c r="H58" s="145"/>
      <c r="I58" s="129"/>
      <c r="J58" s="129"/>
    </row>
    <row r="59" spans="1:10" s="130" customFormat="1" ht="12.75" x14ac:dyDescent="0.2">
      <c r="A59" s="55"/>
      <c r="B59" s="43" t="s">
        <v>230</v>
      </c>
      <c r="C59" s="245" t="s">
        <v>121</v>
      </c>
      <c r="D59" s="246" t="s">
        <v>18</v>
      </c>
      <c r="E59" s="256">
        <v>500</v>
      </c>
      <c r="F59" s="105"/>
      <c r="G59" s="105"/>
      <c r="H59" s="145"/>
      <c r="I59" s="129"/>
      <c r="J59" s="129"/>
    </row>
    <row r="60" spans="1:10" s="130" customFormat="1" ht="12.75" x14ac:dyDescent="0.2">
      <c r="A60" s="55"/>
      <c r="B60" s="43"/>
      <c r="C60" s="245"/>
      <c r="D60" s="246"/>
      <c r="E60" s="256"/>
      <c r="F60" s="105"/>
      <c r="G60" s="105"/>
      <c r="H60" s="145"/>
      <c r="I60" s="129"/>
      <c r="J60" s="129"/>
    </row>
    <row r="61" spans="1:10" s="130" customFormat="1" ht="12.75" x14ac:dyDescent="0.2">
      <c r="A61" s="55"/>
      <c r="B61" s="43" t="s">
        <v>620</v>
      </c>
      <c r="C61" s="22" t="s">
        <v>612</v>
      </c>
      <c r="D61" s="104" t="s">
        <v>18</v>
      </c>
      <c r="E61" s="56">
        <v>11000</v>
      </c>
      <c r="F61" s="105"/>
      <c r="G61" s="105"/>
      <c r="H61" s="145"/>
      <c r="I61" s="129"/>
      <c r="J61" s="129"/>
    </row>
    <row r="62" spans="1:10" s="130" customFormat="1" ht="12.75" x14ac:dyDescent="0.2">
      <c r="A62" s="55"/>
      <c r="B62" s="43"/>
      <c r="C62" s="22"/>
      <c r="D62" s="104"/>
      <c r="E62" s="56"/>
      <c r="F62" s="105"/>
      <c r="G62" s="105"/>
      <c r="H62" s="145"/>
      <c r="I62" s="129"/>
      <c r="J62" s="129"/>
    </row>
    <row r="63" spans="1:10" s="130" customFormat="1" ht="12.75" x14ac:dyDescent="0.2">
      <c r="A63" s="55"/>
      <c r="B63" s="43" t="s">
        <v>628</v>
      </c>
      <c r="C63" s="22" t="s">
        <v>623</v>
      </c>
      <c r="D63" s="104" t="s">
        <v>18</v>
      </c>
      <c r="E63" s="56">
        <v>7000</v>
      </c>
      <c r="F63" s="105"/>
      <c r="G63" s="105"/>
      <c r="H63" s="145"/>
      <c r="I63" s="129"/>
      <c r="J63" s="129"/>
    </row>
    <row r="64" spans="1:10" s="130" customFormat="1" ht="12.75" x14ac:dyDescent="0.2">
      <c r="A64" s="55"/>
      <c r="B64" s="43"/>
      <c r="C64" s="22"/>
      <c r="D64" s="104"/>
      <c r="E64" s="56"/>
      <c r="F64" s="105"/>
      <c r="G64" s="105"/>
      <c r="H64" s="145"/>
      <c r="I64" s="129"/>
      <c r="J64" s="129"/>
    </row>
    <row r="65" spans="1:18" s="130" customFormat="1" ht="15.75" x14ac:dyDescent="0.2">
      <c r="A65" s="55"/>
      <c r="B65" s="46" t="s">
        <v>434</v>
      </c>
      <c r="C65" s="196" t="s">
        <v>435</v>
      </c>
      <c r="D65" s="104"/>
      <c r="E65" s="56"/>
      <c r="F65" s="105"/>
      <c r="G65" s="105"/>
      <c r="H65" s="145"/>
      <c r="I65" s="129"/>
      <c r="J65" s="129"/>
    </row>
    <row r="66" spans="1:18" s="130" customFormat="1" ht="12.75" x14ac:dyDescent="0.2">
      <c r="A66" s="55"/>
      <c r="B66" s="43"/>
      <c r="C66" s="22"/>
      <c r="D66" s="104"/>
      <c r="E66" s="56"/>
      <c r="F66" s="105"/>
      <c r="G66" s="105"/>
      <c r="H66" s="145"/>
      <c r="I66" s="129"/>
      <c r="J66" s="129"/>
    </row>
    <row r="67" spans="1:18" s="130" customFormat="1" ht="12.75" x14ac:dyDescent="0.2">
      <c r="A67" s="55"/>
      <c r="B67" s="43" t="s">
        <v>436</v>
      </c>
      <c r="C67" s="22" t="s">
        <v>437</v>
      </c>
      <c r="D67" s="104" t="s">
        <v>17</v>
      </c>
      <c r="E67" s="56">
        <v>1</v>
      </c>
      <c r="F67" s="105"/>
      <c r="G67" s="105"/>
      <c r="H67" s="145"/>
      <c r="I67" s="129"/>
      <c r="J67" s="129"/>
    </row>
    <row r="68" spans="1:18" s="130" customFormat="1" ht="12.75" x14ac:dyDescent="0.2">
      <c r="A68" s="55"/>
      <c r="B68" s="43"/>
      <c r="C68" s="22"/>
      <c r="D68" s="104"/>
      <c r="E68" s="56"/>
      <c r="F68" s="105"/>
      <c r="G68" s="105"/>
      <c r="H68" s="145"/>
      <c r="I68" s="129"/>
      <c r="J68" s="129"/>
    </row>
    <row r="69" spans="1:18" s="130" customFormat="1" ht="12.75" x14ac:dyDescent="0.2">
      <c r="A69" s="55"/>
      <c r="B69" s="43" t="s">
        <v>438</v>
      </c>
      <c r="C69" s="22" t="s">
        <v>447</v>
      </c>
      <c r="D69" s="104" t="s">
        <v>18</v>
      </c>
      <c r="E69" s="56">
        <v>20</v>
      </c>
      <c r="F69" s="105"/>
      <c r="G69" s="105"/>
      <c r="H69" s="145"/>
      <c r="I69" s="129"/>
      <c r="J69" s="129"/>
    </row>
    <row r="70" spans="1:18" s="130" customFormat="1" ht="12.75" x14ac:dyDescent="0.2">
      <c r="A70" s="55"/>
      <c r="B70" s="43"/>
      <c r="C70" s="22"/>
      <c r="D70" s="104"/>
      <c r="E70" s="56"/>
      <c r="F70" s="105"/>
      <c r="G70" s="105"/>
      <c r="H70" s="145"/>
      <c r="I70" s="129"/>
      <c r="J70" s="129"/>
    </row>
    <row r="71" spans="1:18" s="130" customFormat="1" ht="12.75" x14ac:dyDescent="0.2">
      <c r="A71" s="55"/>
      <c r="B71" s="43" t="s">
        <v>439</v>
      </c>
      <c r="C71" s="22" t="s">
        <v>441</v>
      </c>
      <c r="D71" s="104" t="s">
        <v>18</v>
      </c>
      <c r="E71" s="56">
        <v>100</v>
      </c>
      <c r="F71" s="105"/>
      <c r="G71" s="105"/>
      <c r="H71" s="145"/>
      <c r="I71" s="129"/>
      <c r="J71" s="129"/>
    </row>
    <row r="72" spans="1:18" s="130" customFormat="1" ht="12.75" x14ac:dyDescent="0.2">
      <c r="A72" s="55"/>
      <c r="B72" s="43"/>
      <c r="C72" s="22"/>
      <c r="D72" s="104"/>
      <c r="E72" s="56"/>
      <c r="F72" s="105"/>
      <c r="G72" s="105"/>
      <c r="H72" s="145"/>
      <c r="I72" s="129"/>
      <c r="J72" s="129"/>
    </row>
    <row r="73" spans="1:18" s="130" customFormat="1" ht="12.75" x14ac:dyDescent="0.2">
      <c r="A73" s="55"/>
      <c r="B73" s="43" t="s">
        <v>440</v>
      </c>
      <c r="C73" s="22" t="s">
        <v>442</v>
      </c>
      <c r="D73" s="104" t="s">
        <v>51</v>
      </c>
      <c r="E73" s="56">
        <v>2</v>
      </c>
      <c r="F73" s="105"/>
      <c r="G73" s="105"/>
      <c r="H73" s="145"/>
      <c r="I73" s="129"/>
      <c r="J73" s="129"/>
    </row>
    <row r="74" spans="1:18" s="130" customFormat="1" ht="12.75" x14ac:dyDescent="0.2">
      <c r="A74" s="55"/>
      <c r="B74" s="43"/>
      <c r="C74" s="22"/>
      <c r="D74" s="104"/>
      <c r="E74" s="56"/>
      <c r="F74" s="105"/>
      <c r="G74" s="105"/>
      <c r="H74" s="145"/>
      <c r="I74" s="129"/>
      <c r="J74" s="129"/>
    </row>
    <row r="75" spans="1:18" s="130" customFormat="1" ht="12.75" x14ac:dyDescent="0.2">
      <c r="A75" s="55"/>
      <c r="B75" s="43" t="s">
        <v>443</v>
      </c>
      <c r="C75" s="22" t="s">
        <v>575</v>
      </c>
      <c r="D75" s="104" t="s">
        <v>19</v>
      </c>
      <c r="E75" s="56">
        <v>20</v>
      </c>
      <c r="F75" s="105"/>
      <c r="G75" s="105"/>
      <c r="H75" s="145"/>
      <c r="I75" s="129"/>
      <c r="J75" s="129"/>
    </row>
    <row r="76" spans="1:18" s="130" customFormat="1" ht="12.75" x14ac:dyDescent="0.2">
      <c r="A76" s="55"/>
      <c r="B76" s="43"/>
      <c r="C76" s="22"/>
      <c r="D76" s="104"/>
      <c r="E76" s="56"/>
      <c r="F76" s="105"/>
      <c r="G76" s="105"/>
      <c r="H76" s="145"/>
      <c r="I76" s="129"/>
      <c r="J76" s="129"/>
    </row>
    <row r="77" spans="1:18" s="130" customFormat="1" ht="12.75" x14ac:dyDescent="0.2">
      <c r="A77" s="55"/>
      <c r="B77" s="43" t="s">
        <v>444</v>
      </c>
      <c r="C77" s="22" t="s">
        <v>448</v>
      </c>
      <c r="D77" s="104" t="s">
        <v>19</v>
      </c>
      <c r="E77" s="56">
        <v>25</v>
      </c>
      <c r="F77" s="105"/>
      <c r="G77" s="105"/>
      <c r="H77" s="145"/>
      <c r="I77" s="129"/>
      <c r="J77" s="129"/>
    </row>
    <row r="78" spans="1:18" s="130" customFormat="1" ht="12.75" x14ac:dyDescent="0.2">
      <c r="A78" s="55"/>
      <c r="B78" s="43"/>
      <c r="C78" s="232"/>
      <c r="D78" s="104"/>
      <c r="E78" s="56"/>
      <c r="F78" s="105"/>
      <c r="G78" s="105"/>
      <c r="H78" s="145"/>
      <c r="I78" s="129"/>
      <c r="J78" s="129"/>
    </row>
    <row r="79" spans="1:18" s="130" customFormat="1" ht="12.75" x14ac:dyDescent="0.2">
      <c r="A79" s="35"/>
      <c r="B79" s="113" t="s">
        <v>92</v>
      </c>
      <c r="C79" s="21"/>
      <c r="D79" s="19"/>
      <c r="E79" s="24"/>
      <c r="F79" s="20"/>
      <c r="G79" s="106"/>
      <c r="H79" s="128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1:18" s="130" customFormat="1" ht="15.75" x14ac:dyDescent="0.2">
      <c r="A80" s="35"/>
      <c r="B80" s="288" t="s">
        <v>445</v>
      </c>
      <c r="C80" s="222" t="s">
        <v>446</v>
      </c>
      <c r="D80" s="193"/>
      <c r="E80" s="194"/>
      <c r="F80" s="97"/>
      <c r="G80" s="97"/>
      <c r="H80" s="128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1:18" s="130" customFormat="1" ht="15.75" x14ac:dyDescent="0.2">
      <c r="A81" s="35"/>
      <c r="B81" s="109"/>
      <c r="C81" s="30"/>
      <c r="D81" s="28"/>
      <c r="E81" s="29"/>
      <c r="F81" s="105"/>
      <c r="G81" s="105"/>
      <c r="H81" s="128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1:18" s="130" customFormat="1" ht="15.75" x14ac:dyDescent="0.2">
      <c r="A82" s="35"/>
      <c r="B82" s="110" t="s">
        <v>470</v>
      </c>
      <c r="C82" s="30" t="s">
        <v>458</v>
      </c>
      <c r="D82" s="118"/>
      <c r="E82" s="98"/>
      <c r="F82" s="105"/>
      <c r="G82" s="105"/>
      <c r="H82" s="128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1:18" s="130" customFormat="1" ht="15.75" x14ac:dyDescent="0.2">
      <c r="A83" s="35"/>
      <c r="B83" s="110"/>
      <c r="C83" s="111" t="s">
        <v>388</v>
      </c>
      <c r="D83" s="118"/>
      <c r="E83" s="98"/>
      <c r="F83" s="105"/>
      <c r="G83" s="105"/>
      <c r="H83" s="128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1:18" s="130" customFormat="1" ht="38.25" x14ac:dyDescent="0.2">
      <c r="A84" s="35"/>
      <c r="B84" s="110"/>
      <c r="C84" s="111" t="s">
        <v>457</v>
      </c>
      <c r="D84" s="118"/>
      <c r="E84" s="98"/>
      <c r="F84" s="105"/>
      <c r="G84" s="105"/>
      <c r="H84" s="128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1:18" s="130" customFormat="1" ht="25.5" x14ac:dyDescent="0.2">
      <c r="A85" s="35"/>
      <c r="B85" s="108" t="s">
        <v>521</v>
      </c>
      <c r="C85" s="34" t="s">
        <v>622</v>
      </c>
      <c r="D85" s="118" t="s">
        <v>19</v>
      </c>
      <c r="E85" s="25">
        <v>40</v>
      </c>
      <c r="F85" s="105"/>
      <c r="G85" s="105"/>
      <c r="H85" s="128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1:18" s="130" customFormat="1" ht="12.75" x14ac:dyDescent="0.2">
      <c r="A86" s="35"/>
      <c r="B86" s="108"/>
      <c r="C86" s="34"/>
      <c r="D86" s="118"/>
      <c r="E86" s="98"/>
      <c r="F86" s="105"/>
      <c r="G86" s="105"/>
      <c r="H86" s="128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1:18" s="130" customFormat="1" ht="25.5" x14ac:dyDescent="0.2">
      <c r="A87" s="35"/>
      <c r="B87" s="108" t="s">
        <v>522</v>
      </c>
      <c r="C87" s="34" t="s">
        <v>621</v>
      </c>
      <c r="D87" s="104" t="s">
        <v>51</v>
      </c>
      <c r="E87" s="25">
        <v>1</v>
      </c>
      <c r="F87" s="105"/>
      <c r="G87" s="105"/>
      <c r="H87" s="128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1:18" s="130" customFormat="1" ht="12.75" x14ac:dyDescent="0.2">
      <c r="A88" s="35"/>
      <c r="B88" s="108"/>
      <c r="C88" s="34"/>
      <c r="D88" s="104"/>
      <c r="E88" s="25"/>
      <c r="F88" s="105"/>
      <c r="G88" s="105"/>
      <c r="H88" s="128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1:18" s="130" customFormat="1" ht="38.25" x14ac:dyDescent="0.2">
      <c r="A89" s="35"/>
      <c r="B89" s="108" t="s">
        <v>523</v>
      </c>
      <c r="C89" s="34" t="s">
        <v>558</v>
      </c>
      <c r="D89" s="104" t="s">
        <v>19</v>
      </c>
      <c r="E89" s="25">
        <v>59</v>
      </c>
      <c r="F89" s="105"/>
      <c r="G89" s="105"/>
      <c r="H89" s="128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1:18" s="130" customFormat="1" ht="13.5" x14ac:dyDescent="0.2">
      <c r="A90" s="35"/>
      <c r="B90" s="108"/>
      <c r="C90" s="99"/>
      <c r="D90" s="104"/>
      <c r="E90" s="25"/>
      <c r="F90" s="105"/>
      <c r="G90" s="105"/>
      <c r="H90" s="128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1:18" s="130" customFormat="1" ht="12.75" x14ac:dyDescent="0.2">
      <c r="A91" s="35"/>
      <c r="B91" s="108" t="s">
        <v>524</v>
      </c>
      <c r="C91" s="34" t="s">
        <v>459</v>
      </c>
      <c r="D91" s="104" t="s">
        <v>51</v>
      </c>
      <c r="E91" s="25">
        <v>1</v>
      </c>
      <c r="F91" s="105"/>
      <c r="G91" s="105"/>
      <c r="H91" s="128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1:18" s="130" customFormat="1" ht="13.5" x14ac:dyDescent="0.2">
      <c r="A92" s="35"/>
      <c r="B92" s="108"/>
      <c r="C92" s="99"/>
      <c r="D92" s="104"/>
      <c r="E92" s="25"/>
      <c r="F92" s="105"/>
      <c r="G92" s="105"/>
      <c r="H92" s="128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1:18" s="130" customFormat="1" ht="12.75" x14ac:dyDescent="0.2">
      <c r="A93" s="35"/>
      <c r="B93" s="108" t="s">
        <v>525</v>
      </c>
      <c r="C93" s="34" t="s">
        <v>463</v>
      </c>
      <c r="D93" s="104" t="s">
        <v>19</v>
      </c>
      <c r="E93" s="25">
        <v>11</v>
      </c>
      <c r="F93" s="105"/>
      <c r="G93" s="105"/>
      <c r="H93" s="128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1:18" s="130" customFormat="1" ht="13.5" x14ac:dyDescent="0.2">
      <c r="A94" s="35"/>
      <c r="B94" s="108"/>
      <c r="C94" s="99"/>
      <c r="D94" s="104"/>
      <c r="E94" s="25"/>
      <c r="F94" s="105"/>
      <c r="G94" s="105"/>
      <c r="H94" s="128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1:18" s="130" customFormat="1" ht="12.75" x14ac:dyDescent="0.2">
      <c r="A95" s="35"/>
      <c r="B95" s="108" t="s">
        <v>526</v>
      </c>
      <c r="C95" s="34" t="s">
        <v>461</v>
      </c>
      <c r="D95" s="104" t="s">
        <v>51</v>
      </c>
      <c r="E95" s="25">
        <v>1</v>
      </c>
      <c r="F95" s="105"/>
      <c r="G95" s="105"/>
      <c r="H95" s="128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1:18" s="130" customFormat="1" ht="13.5" x14ac:dyDescent="0.2">
      <c r="A96" s="35"/>
      <c r="B96" s="108"/>
      <c r="C96" s="99"/>
      <c r="D96" s="104"/>
      <c r="E96" s="25"/>
      <c r="F96" s="105"/>
      <c r="G96" s="105"/>
      <c r="H96" s="128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1:18" s="130" customFormat="1" ht="12.75" x14ac:dyDescent="0.2">
      <c r="A97" s="35"/>
      <c r="B97" s="108" t="s">
        <v>527</v>
      </c>
      <c r="C97" s="34" t="s">
        <v>460</v>
      </c>
      <c r="D97" s="104" t="s">
        <v>51</v>
      </c>
      <c r="E97" s="25">
        <v>1</v>
      </c>
      <c r="F97" s="105"/>
      <c r="G97" s="105"/>
      <c r="H97" s="128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1:18" s="130" customFormat="1" ht="13.5" x14ac:dyDescent="0.2">
      <c r="A98" s="35"/>
      <c r="B98" s="108"/>
      <c r="C98" s="99"/>
      <c r="D98" s="104"/>
      <c r="E98" s="25"/>
      <c r="F98" s="105"/>
      <c r="G98" s="105"/>
      <c r="H98" s="128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1:18" s="130" customFormat="1" ht="12.75" x14ac:dyDescent="0.2">
      <c r="A99" s="35"/>
      <c r="B99" s="108" t="s">
        <v>528</v>
      </c>
      <c r="C99" s="34" t="s">
        <v>465</v>
      </c>
      <c r="D99" s="104" t="s">
        <v>51</v>
      </c>
      <c r="E99" s="25">
        <v>1</v>
      </c>
      <c r="F99" s="105"/>
      <c r="G99" s="105"/>
      <c r="H99" s="128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1:18" s="130" customFormat="1" ht="13.5" x14ac:dyDescent="0.2">
      <c r="A100" s="35"/>
      <c r="B100" s="108"/>
      <c r="C100" s="99"/>
      <c r="D100" s="104"/>
      <c r="E100" s="25"/>
      <c r="F100" s="105"/>
      <c r="G100" s="105"/>
      <c r="H100" s="128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1:18" s="130" customFormat="1" ht="12.75" x14ac:dyDescent="0.2">
      <c r="A101" s="35"/>
      <c r="B101" s="108" t="s">
        <v>529</v>
      </c>
      <c r="C101" s="34" t="s">
        <v>462</v>
      </c>
      <c r="D101" s="104" t="s">
        <v>19</v>
      </c>
      <c r="E101" s="25">
        <v>63</v>
      </c>
      <c r="F101" s="105"/>
      <c r="G101" s="105"/>
      <c r="H101" s="12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1:18" s="130" customFormat="1" ht="12.75" x14ac:dyDescent="0.2">
      <c r="A102" s="35"/>
      <c r="B102" s="108"/>
      <c r="C102" s="34"/>
      <c r="D102" s="104"/>
      <c r="E102" s="25"/>
      <c r="F102" s="105"/>
      <c r="G102" s="105"/>
      <c r="H102" s="128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1:18" s="130" customFormat="1" ht="12.75" x14ac:dyDescent="0.2">
      <c r="A103" s="35"/>
      <c r="B103" s="108" t="s">
        <v>530</v>
      </c>
      <c r="C103" s="34" t="s">
        <v>465</v>
      </c>
      <c r="D103" s="104" t="s">
        <v>51</v>
      </c>
      <c r="E103" s="25">
        <v>1</v>
      </c>
      <c r="F103" s="105"/>
      <c r="G103" s="105"/>
      <c r="H103" s="128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1:18" s="130" customFormat="1" ht="13.5" x14ac:dyDescent="0.2">
      <c r="A104" s="35"/>
      <c r="B104" s="108"/>
      <c r="C104" s="99"/>
      <c r="D104" s="104"/>
      <c r="E104" s="25"/>
      <c r="F104" s="105"/>
      <c r="G104" s="105"/>
      <c r="H104" s="128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1:18" s="130" customFormat="1" ht="12.75" x14ac:dyDescent="0.2">
      <c r="A105" s="35"/>
      <c r="B105" s="108" t="s">
        <v>531</v>
      </c>
      <c r="C105" s="34" t="s">
        <v>466</v>
      </c>
      <c r="D105" s="104" t="s">
        <v>19</v>
      </c>
      <c r="E105" s="25">
        <v>10</v>
      </c>
      <c r="F105" s="105"/>
      <c r="G105" s="105"/>
      <c r="H105" s="128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1:18" s="130" customFormat="1" ht="13.5" x14ac:dyDescent="0.2">
      <c r="A106" s="35"/>
      <c r="B106" s="108"/>
      <c r="C106" s="99"/>
      <c r="D106" s="104"/>
      <c r="E106" s="25"/>
      <c r="F106" s="105"/>
      <c r="G106" s="105"/>
      <c r="H106" s="128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1:18" s="130" customFormat="1" ht="12.75" x14ac:dyDescent="0.2">
      <c r="A107" s="35"/>
      <c r="B107" s="108" t="s">
        <v>532</v>
      </c>
      <c r="C107" s="34" t="s">
        <v>464</v>
      </c>
      <c r="D107" s="104" t="s">
        <v>51</v>
      </c>
      <c r="E107" s="25">
        <v>1</v>
      </c>
      <c r="F107" s="105"/>
      <c r="G107" s="105"/>
      <c r="H107" s="128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1:18" s="130" customFormat="1" ht="13.5" x14ac:dyDescent="0.2">
      <c r="A108" s="35"/>
      <c r="B108" s="108"/>
      <c r="C108" s="99"/>
      <c r="D108" s="104"/>
      <c r="E108" s="25"/>
      <c r="F108" s="105"/>
      <c r="G108" s="105"/>
      <c r="H108" s="128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s="130" customFormat="1" ht="12.75" x14ac:dyDescent="0.2">
      <c r="A109" s="35"/>
      <c r="B109" s="108" t="s">
        <v>533</v>
      </c>
      <c r="C109" s="34" t="s">
        <v>561</v>
      </c>
      <c r="D109" s="104" t="s">
        <v>19</v>
      </c>
      <c r="E109" s="25">
        <v>102</v>
      </c>
      <c r="F109" s="105"/>
      <c r="G109" s="105"/>
      <c r="H109" s="128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1:18" s="130" customFormat="1" ht="12.75" x14ac:dyDescent="0.2">
      <c r="A110" s="35"/>
      <c r="B110" s="108"/>
      <c r="C110" s="34"/>
      <c r="D110" s="104"/>
      <c r="E110" s="25"/>
      <c r="F110" s="105"/>
      <c r="G110" s="105"/>
      <c r="H110" s="128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1:18" s="130" customFormat="1" ht="12.75" x14ac:dyDescent="0.2">
      <c r="A111" s="35"/>
      <c r="B111" s="108" t="s">
        <v>534</v>
      </c>
      <c r="C111" s="34" t="s">
        <v>562</v>
      </c>
      <c r="D111" s="104" t="s">
        <v>51</v>
      </c>
      <c r="E111" s="25">
        <v>1</v>
      </c>
      <c r="F111" s="105"/>
      <c r="G111" s="105"/>
      <c r="H111" s="128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1:18" s="130" customFormat="1" ht="12.75" x14ac:dyDescent="0.2">
      <c r="A112" s="35"/>
      <c r="B112" s="108"/>
      <c r="C112" s="34"/>
      <c r="D112" s="104"/>
      <c r="E112" s="25"/>
      <c r="F112" s="105"/>
      <c r="G112" s="105"/>
      <c r="H112" s="128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1:18" s="130" customFormat="1" ht="12.75" x14ac:dyDescent="0.2">
      <c r="A113" s="35"/>
      <c r="B113" s="108" t="s">
        <v>535</v>
      </c>
      <c r="C113" s="34" t="s">
        <v>560</v>
      </c>
      <c r="D113" s="104" t="s">
        <v>19</v>
      </c>
      <c r="E113" s="25">
        <v>47</v>
      </c>
      <c r="F113" s="105"/>
      <c r="G113" s="105"/>
      <c r="H113" s="128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1:18" s="130" customFormat="1" ht="12.75" x14ac:dyDescent="0.2">
      <c r="A114" s="35"/>
      <c r="B114" s="108"/>
      <c r="C114" s="34"/>
      <c r="D114" s="104"/>
      <c r="E114" s="25"/>
      <c r="F114" s="105"/>
      <c r="G114" s="105"/>
      <c r="H114" s="128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1:18" s="130" customFormat="1" ht="12.75" x14ac:dyDescent="0.2">
      <c r="A115" s="35"/>
      <c r="B115" s="108" t="s">
        <v>536</v>
      </c>
      <c r="C115" s="34" t="s">
        <v>617</v>
      </c>
      <c r="D115" s="104" t="s">
        <v>19</v>
      </c>
      <c r="E115" s="25">
        <v>48</v>
      </c>
      <c r="F115" s="105"/>
      <c r="G115" s="105"/>
      <c r="H115" s="128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1:18" s="130" customFormat="1" ht="12.75" x14ac:dyDescent="0.2">
      <c r="A116" s="35"/>
      <c r="B116" s="108"/>
      <c r="C116" s="34"/>
      <c r="D116" s="104"/>
      <c r="E116" s="25"/>
      <c r="F116" s="105"/>
      <c r="G116" s="105"/>
      <c r="H116" s="128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1:18" s="130" customFormat="1" ht="12.75" x14ac:dyDescent="0.2">
      <c r="A117" s="35"/>
      <c r="B117" s="108" t="s">
        <v>616</v>
      </c>
      <c r="C117" s="34" t="s">
        <v>619</v>
      </c>
      <c r="D117" s="104" t="s">
        <v>51</v>
      </c>
      <c r="E117" s="25">
        <v>6</v>
      </c>
      <c r="F117" s="105"/>
      <c r="G117" s="105"/>
      <c r="H117" s="128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1:18" s="130" customFormat="1" ht="12.75" x14ac:dyDescent="0.2">
      <c r="A118" s="35"/>
      <c r="B118" s="108"/>
      <c r="C118" s="34"/>
      <c r="D118" s="104"/>
      <c r="E118" s="25"/>
      <c r="F118" s="105"/>
      <c r="G118" s="105"/>
      <c r="H118" s="128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1:18" s="130" customFormat="1" ht="12.75" x14ac:dyDescent="0.2">
      <c r="A119" s="35"/>
      <c r="B119" s="108" t="s">
        <v>618</v>
      </c>
      <c r="C119" s="34" t="s">
        <v>559</v>
      </c>
      <c r="D119" s="104" t="s">
        <v>51</v>
      </c>
      <c r="E119" s="25">
        <v>4</v>
      </c>
      <c r="F119" s="105"/>
      <c r="G119" s="105"/>
      <c r="H119" s="128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1:18" s="130" customFormat="1" ht="12.75" x14ac:dyDescent="0.2">
      <c r="A120" s="35"/>
      <c r="B120" s="108"/>
      <c r="C120" s="34"/>
      <c r="D120" s="104"/>
      <c r="E120" s="25"/>
      <c r="F120" s="105"/>
      <c r="G120" s="105"/>
      <c r="H120" s="128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1:18" s="130" customFormat="1" ht="15.75" x14ac:dyDescent="0.2">
      <c r="A121" s="35"/>
      <c r="B121" s="30" t="s">
        <v>537</v>
      </c>
      <c r="C121" s="30" t="s">
        <v>467</v>
      </c>
      <c r="D121" s="104"/>
      <c r="E121" s="25"/>
      <c r="F121" s="105"/>
      <c r="G121" s="105"/>
      <c r="H121" s="128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s="130" customFormat="1" ht="12.75" x14ac:dyDescent="0.2">
      <c r="A122" s="35"/>
      <c r="B122" s="108"/>
      <c r="C122" s="34"/>
      <c r="D122" s="104"/>
      <c r="E122" s="25"/>
      <c r="F122" s="105"/>
      <c r="G122" s="105"/>
      <c r="H122" s="128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1:18" s="130" customFormat="1" ht="27.75" customHeight="1" x14ac:dyDescent="0.2">
      <c r="A123" s="35"/>
      <c r="B123" s="108" t="s">
        <v>538</v>
      </c>
      <c r="C123" s="259" t="s">
        <v>476</v>
      </c>
      <c r="D123" s="104"/>
      <c r="E123" s="25"/>
      <c r="F123" s="105"/>
      <c r="G123" s="105"/>
      <c r="H123" s="128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1:18" s="130" customFormat="1" ht="12.75" x14ac:dyDescent="0.2">
      <c r="A124" s="35"/>
      <c r="B124" s="108" t="s">
        <v>539</v>
      </c>
      <c r="C124" s="34" t="s">
        <v>468</v>
      </c>
      <c r="D124" s="104" t="s">
        <v>26</v>
      </c>
      <c r="E124" s="25">
        <v>30</v>
      </c>
      <c r="F124" s="105"/>
      <c r="G124" s="105"/>
      <c r="H124" s="128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1:18" s="130" customFormat="1" ht="12.75" x14ac:dyDescent="0.2">
      <c r="A125" s="35"/>
      <c r="B125" s="108" t="s">
        <v>540</v>
      </c>
      <c r="C125" s="34" t="s">
        <v>469</v>
      </c>
      <c r="D125" s="104" t="s">
        <v>26</v>
      </c>
      <c r="E125" s="25">
        <v>6</v>
      </c>
      <c r="F125" s="105"/>
      <c r="G125" s="105"/>
      <c r="H125" s="128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1:18" s="130" customFormat="1" ht="12.75" x14ac:dyDescent="0.2">
      <c r="A126" s="35"/>
      <c r="B126" s="108"/>
      <c r="C126" s="34"/>
      <c r="D126" s="104"/>
      <c r="E126" s="25"/>
      <c r="F126" s="105"/>
      <c r="G126" s="105"/>
      <c r="H126" s="128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1:18" s="130" customFormat="1" ht="38.25" x14ac:dyDescent="0.2">
      <c r="A127" s="35"/>
      <c r="B127" s="108" t="s">
        <v>555</v>
      </c>
      <c r="C127" s="259" t="s">
        <v>557</v>
      </c>
      <c r="D127" s="104"/>
      <c r="E127" s="25"/>
      <c r="F127" s="105"/>
      <c r="G127" s="105"/>
      <c r="H127" s="128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1:18" s="130" customFormat="1" ht="12.75" x14ac:dyDescent="0.2">
      <c r="A128" s="35"/>
      <c r="B128" s="108" t="s">
        <v>556</v>
      </c>
      <c r="C128" s="34" t="s">
        <v>468</v>
      </c>
      <c r="D128" s="104" t="s">
        <v>26</v>
      </c>
      <c r="E128" s="25">
        <v>9</v>
      </c>
      <c r="F128" s="105"/>
      <c r="G128" s="105"/>
      <c r="H128" s="128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1:18" s="130" customFormat="1" ht="12.75" x14ac:dyDescent="0.2">
      <c r="A129" s="35"/>
      <c r="B129" s="108"/>
      <c r="C129" s="34"/>
      <c r="D129" s="104"/>
      <c r="E129" s="25"/>
      <c r="F129" s="105"/>
      <c r="G129" s="105"/>
      <c r="H129" s="128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1:18" s="130" customFormat="1" ht="15.75" x14ac:dyDescent="0.2">
      <c r="A130" s="35"/>
      <c r="B130" s="30" t="s">
        <v>541</v>
      </c>
      <c r="C130" s="30" t="s">
        <v>472</v>
      </c>
      <c r="D130" s="104"/>
      <c r="E130" s="25"/>
      <c r="F130" s="105"/>
      <c r="G130" s="105"/>
      <c r="H130" s="128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1:18" s="130" customFormat="1" ht="15.75" x14ac:dyDescent="0.2">
      <c r="A131" s="35"/>
      <c r="B131" s="108"/>
      <c r="C131" s="30"/>
      <c r="D131" s="104"/>
      <c r="E131" s="25"/>
      <c r="F131" s="105"/>
      <c r="G131" s="105"/>
      <c r="H131" s="128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1:18" s="130" customFormat="1" ht="12.75" x14ac:dyDescent="0.2">
      <c r="A132" s="35"/>
      <c r="B132" s="108" t="s">
        <v>542</v>
      </c>
      <c r="C132" s="34" t="s">
        <v>471</v>
      </c>
      <c r="D132" s="104" t="s">
        <v>19</v>
      </c>
      <c r="E132" s="25">
        <f>470-E134</f>
        <v>412</v>
      </c>
      <c r="F132" s="105"/>
      <c r="G132" s="105"/>
      <c r="H132" s="128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1:18" s="130" customFormat="1" ht="12.75" x14ac:dyDescent="0.2">
      <c r="A133" s="35"/>
      <c r="B133" s="108"/>
      <c r="C133" s="34"/>
      <c r="D133" s="104"/>
      <c r="E133" s="25"/>
      <c r="F133" s="105"/>
      <c r="G133" s="105"/>
      <c r="H133" s="128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1:18" s="130" customFormat="1" ht="12.75" x14ac:dyDescent="0.2">
      <c r="A134" s="35"/>
      <c r="B134" s="108" t="s">
        <v>543</v>
      </c>
      <c r="C134" s="34" t="s">
        <v>471</v>
      </c>
      <c r="D134" s="104" t="s">
        <v>19</v>
      </c>
      <c r="E134" s="25">
        <v>58</v>
      </c>
      <c r="F134" s="105"/>
      <c r="G134" s="105"/>
      <c r="H134" s="128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1:18" s="130" customFormat="1" ht="13.5" x14ac:dyDescent="0.2">
      <c r="A135" s="35"/>
      <c r="B135" s="108"/>
      <c r="C135" s="99"/>
      <c r="D135" s="104"/>
      <c r="E135" s="25"/>
      <c r="F135" s="105"/>
      <c r="G135" s="105"/>
      <c r="H135" s="128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1:18" s="130" customFormat="1" ht="12.75" x14ac:dyDescent="0.2">
      <c r="A136" s="35"/>
      <c r="B136" s="108" t="s">
        <v>544</v>
      </c>
      <c r="C136" s="119" t="s">
        <v>473</v>
      </c>
      <c r="D136" s="104" t="s">
        <v>19</v>
      </c>
      <c r="E136" s="25">
        <f>65</f>
        <v>65</v>
      </c>
      <c r="F136" s="105"/>
      <c r="G136" s="105"/>
      <c r="H136" s="128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1:18" s="130" customFormat="1" ht="12.75" x14ac:dyDescent="0.2">
      <c r="A137" s="35"/>
      <c r="B137" s="108"/>
      <c r="C137" s="119"/>
      <c r="D137" s="104"/>
      <c r="E137" s="25"/>
      <c r="F137" s="105"/>
      <c r="G137" s="105"/>
      <c r="H137" s="128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1:18" s="130" customFormat="1" ht="12.75" x14ac:dyDescent="0.2">
      <c r="A138" s="35"/>
      <c r="B138" s="108" t="s">
        <v>545</v>
      </c>
      <c r="C138" s="119" t="s">
        <v>564</v>
      </c>
      <c r="D138" s="104" t="s">
        <v>19</v>
      </c>
      <c r="E138" s="25">
        <v>73</v>
      </c>
      <c r="F138" s="105"/>
      <c r="G138" s="105"/>
      <c r="H138" s="128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1:18" s="130" customFormat="1" ht="13.5" x14ac:dyDescent="0.2">
      <c r="A139" s="35"/>
      <c r="B139" s="108"/>
      <c r="C139" s="99"/>
      <c r="D139" s="104"/>
      <c r="E139" s="25"/>
      <c r="F139" s="105"/>
      <c r="G139" s="105"/>
      <c r="H139" s="128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1:18" s="130" customFormat="1" ht="12.75" x14ac:dyDescent="0.2">
      <c r="A140" s="35"/>
      <c r="B140" s="108" t="s">
        <v>563</v>
      </c>
      <c r="C140" s="119" t="s">
        <v>474</v>
      </c>
      <c r="D140" s="104" t="s">
        <v>19</v>
      </c>
      <c r="E140" s="25">
        <f>90+85</f>
        <v>175</v>
      </c>
      <c r="F140" s="105"/>
      <c r="G140" s="105"/>
      <c r="H140" s="128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1:18" s="130" customFormat="1" ht="13.5" x14ac:dyDescent="0.2">
      <c r="A141" s="35"/>
      <c r="B141" s="108"/>
      <c r="C141" s="99"/>
      <c r="D141" s="104"/>
      <c r="E141" s="25"/>
      <c r="F141" s="105"/>
      <c r="G141" s="105"/>
      <c r="H141" s="128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1:18" s="130" customFormat="1" ht="12.75" x14ac:dyDescent="0.2">
      <c r="A142" s="35"/>
      <c r="B142" s="108" t="s">
        <v>565</v>
      </c>
      <c r="C142" s="119" t="s">
        <v>475</v>
      </c>
      <c r="D142" s="104" t="s">
        <v>19</v>
      </c>
      <c r="E142" s="25">
        <v>101</v>
      </c>
      <c r="F142" s="105"/>
      <c r="G142" s="105"/>
      <c r="H142" s="128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1:18" s="130" customFormat="1" ht="12.75" x14ac:dyDescent="0.2">
      <c r="A143" s="35"/>
      <c r="B143" s="108"/>
      <c r="C143" s="119"/>
      <c r="D143" s="104"/>
      <c r="E143" s="25"/>
      <c r="F143" s="105"/>
      <c r="G143" s="105"/>
      <c r="H143" s="128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1:18" s="130" customFormat="1" ht="12.75" x14ac:dyDescent="0.2">
      <c r="A144" s="35"/>
      <c r="B144" s="113" t="s">
        <v>655</v>
      </c>
      <c r="C144" s="21"/>
      <c r="D144" s="19"/>
      <c r="E144" s="24"/>
      <c r="F144" s="20"/>
      <c r="G144" s="106"/>
      <c r="H144" s="128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1:18" s="130" customFormat="1" ht="15.75" x14ac:dyDescent="0.2">
      <c r="A145" s="35"/>
      <c r="B145" s="289" t="s">
        <v>35</v>
      </c>
      <c r="C145" s="222" t="s">
        <v>161</v>
      </c>
      <c r="D145" s="193"/>
      <c r="E145" s="194"/>
      <c r="F145" s="97"/>
      <c r="G145" s="97"/>
      <c r="H145" s="128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1:18" s="130" customFormat="1" ht="15.75" x14ac:dyDescent="0.2">
      <c r="A146" s="35"/>
      <c r="B146" s="202"/>
      <c r="C146" s="203"/>
      <c r="D146" s="28"/>
      <c r="E146" s="29"/>
      <c r="F146" s="105"/>
      <c r="G146" s="105"/>
      <c r="H146" s="128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1:18" s="130" customFormat="1" ht="15.75" x14ac:dyDescent="0.2">
      <c r="A147" s="35"/>
      <c r="B147" s="110" t="s">
        <v>44</v>
      </c>
      <c r="C147" s="30" t="s">
        <v>164</v>
      </c>
      <c r="D147" s="118"/>
      <c r="E147" s="98"/>
      <c r="F147" s="105"/>
      <c r="G147" s="105"/>
      <c r="H147" s="128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1:18" s="130" customFormat="1" ht="12.75" x14ac:dyDescent="0.2">
      <c r="A148" s="35"/>
      <c r="B148" s="43" t="s">
        <v>407</v>
      </c>
      <c r="C148" s="34" t="s">
        <v>510</v>
      </c>
      <c r="D148" s="104" t="s">
        <v>21</v>
      </c>
      <c r="E148" s="25">
        <v>1500</v>
      </c>
      <c r="F148" s="105"/>
      <c r="G148" s="105"/>
      <c r="H148" s="128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1:18" s="130" customFormat="1" ht="12.75" x14ac:dyDescent="0.2">
      <c r="A149" s="35"/>
      <c r="B149" s="43"/>
      <c r="C149" s="189"/>
      <c r="D149" s="104"/>
      <c r="E149" s="23"/>
      <c r="F149" s="105"/>
      <c r="G149" s="105"/>
      <c r="H149" s="128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1:18" s="130" customFormat="1" ht="12.75" x14ac:dyDescent="0.2">
      <c r="A150" s="35"/>
      <c r="B150" s="43" t="s">
        <v>408</v>
      </c>
      <c r="C150" s="34" t="s">
        <v>511</v>
      </c>
      <c r="D150" s="104" t="s">
        <v>21</v>
      </c>
      <c r="E150" s="25">
        <v>5500</v>
      </c>
      <c r="F150" s="105"/>
      <c r="G150" s="105"/>
      <c r="H150" s="128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1:18" s="130" customFormat="1" ht="12.75" x14ac:dyDescent="0.2">
      <c r="A151" s="35"/>
      <c r="B151" s="43"/>
      <c r="C151" s="34"/>
      <c r="D151" s="260"/>
      <c r="E151" s="25"/>
      <c r="F151" s="105"/>
      <c r="G151" s="105"/>
      <c r="H151" s="128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1:18" s="130" customFormat="1" ht="12.75" x14ac:dyDescent="0.2">
      <c r="A152" s="35"/>
      <c r="B152" s="43" t="s">
        <v>408</v>
      </c>
      <c r="C152" s="34" t="s">
        <v>451</v>
      </c>
      <c r="D152" s="104" t="s">
        <v>21</v>
      </c>
      <c r="E152" s="25">
        <v>52</v>
      </c>
      <c r="F152" s="105"/>
      <c r="G152" s="105"/>
      <c r="H152" s="128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1:18" s="130" customFormat="1" ht="12.75" x14ac:dyDescent="0.2">
      <c r="A153" s="35"/>
      <c r="B153" s="43"/>
      <c r="C153" s="34"/>
      <c r="D153" s="260"/>
      <c r="E153" s="25"/>
      <c r="F153" s="105"/>
      <c r="G153" s="105"/>
      <c r="H153" s="128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1:18" s="130" customFormat="1" ht="12.75" x14ac:dyDescent="0.2">
      <c r="A154" s="35"/>
      <c r="B154" s="43" t="s">
        <v>450</v>
      </c>
      <c r="C154" s="34" t="s">
        <v>449</v>
      </c>
      <c r="D154" s="104" t="s">
        <v>21</v>
      </c>
      <c r="E154" s="25">
        <v>30</v>
      </c>
      <c r="F154" s="105"/>
      <c r="G154" s="105"/>
      <c r="H154" s="128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1:18" s="130" customFormat="1" ht="12.75" x14ac:dyDescent="0.2">
      <c r="A155" s="35"/>
      <c r="B155" s="43"/>
      <c r="C155" s="189"/>
      <c r="D155" s="104"/>
      <c r="E155" s="23"/>
      <c r="F155" s="105"/>
      <c r="G155" s="105"/>
      <c r="H155" s="128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1:18" s="130" customFormat="1" ht="12.75" x14ac:dyDescent="0.2">
      <c r="A156" s="35"/>
      <c r="B156" s="113" t="s">
        <v>656</v>
      </c>
      <c r="C156" s="21"/>
      <c r="D156" s="19"/>
      <c r="E156" s="24"/>
      <c r="F156" s="20"/>
      <c r="G156" s="106"/>
      <c r="H156" s="128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1:18" s="130" customFormat="1" ht="12.75" x14ac:dyDescent="0.2">
      <c r="A157" s="35"/>
      <c r="B157" s="43"/>
      <c r="C157" s="189"/>
      <c r="D157" s="104"/>
      <c r="E157" s="23"/>
      <c r="F157" s="105"/>
      <c r="G157" s="105"/>
      <c r="H157" s="117"/>
      <c r="I157" s="147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1:18" s="130" customFormat="1" ht="15.75" x14ac:dyDescent="0.2">
      <c r="A158" s="35"/>
      <c r="B158" s="110" t="s">
        <v>36</v>
      </c>
      <c r="C158" s="30" t="s">
        <v>162</v>
      </c>
      <c r="D158" s="118"/>
      <c r="E158" s="98"/>
      <c r="F158" s="105"/>
      <c r="G158" s="105"/>
      <c r="H158" s="148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1:18" s="130" customFormat="1" ht="15.75" x14ac:dyDescent="0.2">
      <c r="A159" s="35"/>
      <c r="B159" s="110"/>
      <c r="C159" s="30"/>
      <c r="D159" s="118"/>
      <c r="E159" s="29"/>
      <c r="F159" s="105"/>
      <c r="G159" s="105"/>
      <c r="H159" s="148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1:18" s="130" customFormat="1" ht="15.75" x14ac:dyDescent="0.2">
      <c r="A160" s="35"/>
      <c r="B160" s="110" t="s">
        <v>163</v>
      </c>
      <c r="C160" s="30" t="s">
        <v>212</v>
      </c>
      <c r="D160" s="104"/>
      <c r="E160" s="23"/>
      <c r="F160" s="105"/>
      <c r="G160" s="105"/>
      <c r="H160" s="148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1:18" s="130" customFormat="1" ht="12.75" x14ac:dyDescent="0.2">
      <c r="A161" s="35"/>
      <c r="B161" s="43" t="s">
        <v>409</v>
      </c>
      <c r="C161" s="189" t="s">
        <v>410</v>
      </c>
      <c r="D161" s="104" t="s">
        <v>18</v>
      </c>
      <c r="E161" s="25">
        <v>8500</v>
      </c>
      <c r="F161" s="105"/>
      <c r="G161" s="105"/>
      <c r="H161" s="148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1:18" s="130" customFormat="1" ht="12.75" x14ac:dyDescent="0.2">
      <c r="A162" s="35"/>
      <c r="B162" s="43"/>
      <c r="C162" s="189"/>
      <c r="D162" s="260"/>
      <c r="E162" s="25"/>
      <c r="F162" s="105"/>
      <c r="G162" s="105"/>
      <c r="H162" s="148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1:18" s="130" customFormat="1" ht="12.75" x14ac:dyDescent="0.2">
      <c r="A163" s="35"/>
      <c r="B163" s="43" t="s">
        <v>452</v>
      </c>
      <c r="C163" s="189" t="s">
        <v>453</v>
      </c>
      <c r="D163" s="104" t="s">
        <v>18</v>
      </c>
      <c r="E163" s="25">
        <v>175</v>
      </c>
      <c r="F163" s="105"/>
      <c r="G163" s="105"/>
      <c r="H163" s="148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1:18" s="130" customFormat="1" ht="12.75" x14ac:dyDescent="0.2">
      <c r="A164" s="35"/>
      <c r="B164" s="43"/>
      <c r="C164" s="189"/>
      <c r="D164" s="260"/>
      <c r="E164" s="25"/>
      <c r="F164" s="105"/>
      <c r="G164" s="105"/>
      <c r="H164" s="148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1:18" s="130" customFormat="1" ht="12.75" x14ac:dyDescent="0.2">
      <c r="A165" s="35"/>
      <c r="B165" s="43" t="s">
        <v>454</v>
      </c>
      <c r="C165" s="189" t="s">
        <v>455</v>
      </c>
      <c r="D165" s="104" t="s">
        <v>18</v>
      </c>
      <c r="E165" s="25">
        <v>125</v>
      </c>
      <c r="F165" s="105"/>
      <c r="G165" s="105"/>
      <c r="H165" s="148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1:18" s="130" customFormat="1" ht="12.75" x14ac:dyDescent="0.2">
      <c r="A166" s="35"/>
      <c r="B166" s="43"/>
      <c r="C166" s="34"/>
      <c r="D166" s="104"/>
      <c r="E166" s="23"/>
      <c r="F166" s="105"/>
      <c r="G166" s="105"/>
      <c r="H166" s="14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1:18" s="130" customFormat="1" ht="12.75" x14ac:dyDescent="0.2">
      <c r="A167" s="35"/>
      <c r="B167" s="113" t="s">
        <v>657</v>
      </c>
      <c r="C167" s="21"/>
      <c r="D167" s="19"/>
      <c r="E167" s="24"/>
      <c r="F167" s="20"/>
      <c r="G167" s="106"/>
      <c r="H167" s="128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1:18" s="130" customFormat="1" ht="12.75" x14ac:dyDescent="0.2">
      <c r="A168" s="35"/>
      <c r="B168" s="108"/>
      <c r="C168" s="34"/>
      <c r="D168" s="104"/>
      <c r="E168" s="23"/>
      <c r="F168" s="105"/>
      <c r="G168" s="105"/>
      <c r="H168" s="14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1:18" s="130" customFormat="1" ht="15.75" x14ac:dyDescent="0.2">
      <c r="A169" s="35"/>
      <c r="B169" s="110" t="s">
        <v>37</v>
      </c>
      <c r="C169" s="30" t="s">
        <v>167</v>
      </c>
      <c r="D169" s="118"/>
      <c r="E169" s="98"/>
      <c r="F169" s="105"/>
      <c r="G169" s="105"/>
      <c r="H169" s="128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1:18" s="130" customFormat="1" ht="15.75" x14ac:dyDescent="0.2">
      <c r="A170" s="35"/>
      <c r="B170" s="110"/>
      <c r="C170" s="30"/>
      <c r="D170" s="118"/>
      <c r="E170" s="29"/>
      <c r="F170" s="105"/>
      <c r="G170" s="105"/>
      <c r="H170" s="128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1:18" s="130" customFormat="1" ht="15.75" x14ac:dyDescent="0.2">
      <c r="A171" s="35"/>
      <c r="B171" s="202" t="s">
        <v>165</v>
      </c>
      <c r="C171" s="30" t="s">
        <v>670</v>
      </c>
      <c r="D171" s="28"/>
      <c r="E171" s="29"/>
      <c r="F171" s="105"/>
      <c r="G171" s="105"/>
      <c r="H171" s="128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s="130" customFormat="1" ht="12.75" x14ac:dyDescent="0.2">
      <c r="A172" s="35"/>
      <c r="B172" s="43"/>
      <c r="C172" s="189"/>
      <c r="D172" s="28"/>
      <c r="E172" s="29"/>
      <c r="F172" s="105"/>
      <c r="G172" s="105"/>
      <c r="H172" s="128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1:18" s="130" customFormat="1" ht="12.75" x14ac:dyDescent="0.2">
      <c r="A173" s="35"/>
      <c r="B173" s="43" t="s">
        <v>416</v>
      </c>
      <c r="C173" s="189" t="s">
        <v>422</v>
      </c>
      <c r="D173" s="104" t="s">
        <v>18</v>
      </c>
      <c r="E173" s="205">
        <v>7900</v>
      </c>
      <c r="F173" s="105"/>
      <c r="G173" s="105"/>
      <c r="H173" s="128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1:18" s="130" customFormat="1" ht="12.75" x14ac:dyDescent="0.2">
      <c r="A174" s="35"/>
      <c r="B174" s="43"/>
      <c r="C174" s="189"/>
      <c r="D174" s="104"/>
      <c r="E174" s="57"/>
      <c r="F174" s="105"/>
      <c r="G174" s="105"/>
      <c r="H174" s="128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1:18" s="130" customFormat="1" ht="12.75" x14ac:dyDescent="0.2">
      <c r="A175" s="35"/>
      <c r="B175" s="43" t="s">
        <v>417</v>
      </c>
      <c r="C175" s="189" t="s">
        <v>613</v>
      </c>
      <c r="D175" s="104" t="s">
        <v>18</v>
      </c>
      <c r="E175" s="23">
        <v>7700</v>
      </c>
      <c r="F175" s="105"/>
      <c r="G175" s="105"/>
      <c r="H175" s="128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1:18" s="130" customFormat="1" ht="12.75" x14ac:dyDescent="0.2">
      <c r="A176" s="35"/>
      <c r="B176" s="43"/>
      <c r="C176" s="189"/>
      <c r="D176" s="104"/>
      <c r="E176" s="57"/>
      <c r="F176" s="105"/>
      <c r="G176" s="105"/>
      <c r="H176" s="128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1:18" s="130" customFormat="1" ht="12.75" x14ac:dyDescent="0.2">
      <c r="A177" s="35"/>
      <c r="B177" s="43" t="s">
        <v>418</v>
      </c>
      <c r="C177" s="189" t="s">
        <v>423</v>
      </c>
      <c r="D177" s="104" t="s">
        <v>18</v>
      </c>
      <c r="E177" s="57">
        <v>7550</v>
      </c>
      <c r="F177" s="105"/>
      <c r="G177" s="105"/>
      <c r="H177" s="128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1:18" s="130" customFormat="1" ht="12.75" x14ac:dyDescent="0.2">
      <c r="A178" s="35"/>
      <c r="B178" s="43"/>
      <c r="C178" s="189"/>
      <c r="D178" s="104"/>
      <c r="E178" s="57"/>
      <c r="F178" s="105"/>
      <c r="G178" s="105"/>
      <c r="H178" s="128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1:18" s="130" customFormat="1" ht="12.75" x14ac:dyDescent="0.2">
      <c r="A179" s="35"/>
      <c r="B179" s="43" t="s">
        <v>419</v>
      </c>
      <c r="C179" s="189" t="s">
        <v>456</v>
      </c>
      <c r="D179" s="104" t="s">
        <v>46</v>
      </c>
      <c r="E179" s="57">
        <f>E173*0.008</f>
        <v>63.2</v>
      </c>
      <c r="F179" s="105"/>
      <c r="G179" s="105"/>
      <c r="H179" s="128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1:18" s="130" customFormat="1" ht="12.75" x14ac:dyDescent="0.2">
      <c r="A180" s="35"/>
      <c r="B180" s="43"/>
      <c r="C180" s="34"/>
      <c r="D180" s="104"/>
      <c r="E180" s="29"/>
      <c r="F180" s="105"/>
      <c r="G180" s="105"/>
      <c r="H180" s="128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1:18" s="130" customFormat="1" ht="12.75" x14ac:dyDescent="0.2">
      <c r="A181" s="35"/>
      <c r="B181" s="43" t="s">
        <v>420</v>
      </c>
      <c r="C181" s="189" t="s">
        <v>424</v>
      </c>
      <c r="D181" s="104" t="s">
        <v>46</v>
      </c>
      <c r="E181" s="57">
        <f>E175*0.005</f>
        <v>38.5</v>
      </c>
      <c r="F181" s="105"/>
      <c r="G181" s="105"/>
      <c r="H181" s="128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1:18" s="130" customFormat="1" ht="12.75" x14ac:dyDescent="0.2">
      <c r="A182" s="35"/>
      <c r="B182" s="43"/>
      <c r="C182" s="189"/>
      <c r="D182" s="104"/>
      <c r="E182" s="57"/>
      <c r="F182" s="105"/>
      <c r="G182" s="105"/>
      <c r="H182" s="128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1:18" s="130" customFormat="1" ht="12.75" x14ac:dyDescent="0.2">
      <c r="A183" s="35"/>
      <c r="B183" s="43" t="s">
        <v>421</v>
      </c>
      <c r="C183" s="189" t="s">
        <v>425</v>
      </c>
      <c r="D183" s="104" t="s">
        <v>46</v>
      </c>
      <c r="E183" s="57">
        <f>E177*0.005</f>
        <v>37.75</v>
      </c>
      <c r="F183" s="105"/>
      <c r="G183" s="105"/>
      <c r="H183" s="128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1:18" s="130" customFormat="1" ht="12.75" x14ac:dyDescent="0.2">
      <c r="A184" s="35"/>
      <c r="B184" s="43"/>
      <c r="C184" s="189"/>
      <c r="D184" s="104"/>
      <c r="E184" s="57"/>
      <c r="F184" s="105"/>
      <c r="G184" s="105"/>
      <c r="H184" s="128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1:18" s="130" customFormat="1" ht="12.75" x14ac:dyDescent="0.2">
      <c r="A185" s="35"/>
      <c r="B185" s="43" t="s">
        <v>427</v>
      </c>
      <c r="C185" s="258" t="s">
        <v>426</v>
      </c>
      <c r="D185" s="104" t="s">
        <v>19</v>
      </c>
      <c r="E185" s="57">
        <v>935</v>
      </c>
      <c r="F185" s="105"/>
      <c r="G185" s="105"/>
      <c r="H185" s="128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1:18" s="130" customFormat="1" ht="12.75" x14ac:dyDescent="0.2">
      <c r="A186" s="35"/>
      <c r="B186" s="43"/>
      <c r="C186" s="189"/>
      <c r="D186" s="104"/>
      <c r="E186" s="57"/>
      <c r="F186" s="105"/>
      <c r="G186" s="105"/>
      <c r="H186" s="128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1:18" s="130" customFormat="1" ht="12.75" x14ac:dyDescent="0.2">
      <c r="A187" s="35"/>
      <c r="B187" s="43" t="s">
        <v>495</v>
      </c>
      <c r="C187" s="258" t="s">
        <v>615</v>
      </c>
      <c r="D187" s="104" t="s">
        <v>19</v>
      </c>
      <c r="E187" s="57">
        <v>20</v>
      </c>
      <c r="F187" s="105"/>
      <c r="G187" s="105"/>
      <c r="H187" s="128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1:18" s="130" customFormat="1" ht="12.75" x14ac:dyDescent="0.2">
      <c r="A188" s="35"/>
      <c r="B188" s="43"/>
      <c r="C188" s="189"/>
      <c r="D188" s="104"/>
      <c r="E188" s="57"/>
      <c r="F188" s="105"/>
      <c r="G188" s="105"/>
      <c r="H188" s="128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1:18" s="130" customFormat="1" ht="12.75" x14ac:dyDescent="0.2">
      <c r="A189" s="35"/>
      <c r="B189" s="43" t="s">
        <v>496</v>
      </c>
      <c r="C189" s="189" t="s">
        <v>497</v>
      </c>
      <c r="D189" s="104" t="s">
        <v>19</v>
      </c>
      <c r="E189" s="57">
        <v>20</v>
      </c>
      <c r="F189" s="105"/>
      <c r="G189" s="105"/>
      <c r="H189" s="128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1:18" s="130" customFormat="1" ht="12.75" x14ac:dyDescent="0.2">
      <c r="A190" s="35"/>
      <c r="B190" s="43"/>
      <c r="C190" s="189"/>
      <c r="D190" s="104"/>
      <c r="E190" s="57"/>
      <c r="F190" s="105"/>
      <c r="G190" s="105"/>
      <c r="H190" s="128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1:18" s="130" customFormat="1" ht="12.75" x14ac:dyDescent="0.2">
      <c r="A191" s="35"/>
      <c r="B191" s="43" t="s">
        <v>499</v>
      </c>
      <c r="C191" s="189" t="s">
        <v>498</v>
      </c>
      <c r="D191" s="104" t="s">
        <v>17</v>
      </c>
      <c r="E191" s="57">
        <v>1</v>
      </c>
      <c r="F191" s="105"/>
      <c r="G191" s="105"/>
      <c r="H191" s="128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1:18" s="130" customFormat="1" ht="12.75" x14ac:dyDescent="0.2">
      <c r="A192" s="35"/>
      <c r="B192" s="43"/>
      <c r="C192" s="189"/>
      <c r="D192" s="104"/>
      <c r="E192" s="57"/>
      <c r="F192" s="105"/>
      <c r="G192" s="105"/>
      <c r="H192" s="128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1:18" s="130" customFormat="1" ht="12.75" x14ac:dyDescent="0.2">
      <c r="A193" s="35"/>
      <c r="B193" s="43" t="s">
        <v>548</v>
      </c>
      <c r="C193" s="189" t="s">
        <v>614</v>
      </c>
      <c r="D193" s="104" t="s">
        <v>18</v>
      </c>
      <c r="E193" s="57">
        <v>134</v>
      </c>
      <c r="F193" s="105"/>
      <c r="G193" s="105"/>
      <c r="H193" s="128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1:18" s="130" customFormat="1" ht="12.75" x14ac:dyDescent="0.2">
      <c r="A194" s="35"/>
      <c r="B194" s="43"/>
      <c r="C194" s="189"/>
      <c r="D194" s="104"/>
      <c r="E194" s="57"/>
      <c r="F194" s="105"/>
      <c r="G194" s="105"/>
      <c r="H194" s="128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1:18" s="130" customFormat="1" ht="12.75" x14ac:dyDescent="0.2">
      <c r="A195" s="35"/>
      <c r="B195" s="43" t="s">
        <v>549</v>
      </c>
      <c r="C195" s="189" t="s">
        <v>550</v>
      </c>
      <c r="D195" s="104" t="s">
        <v>18</v>
      </c>
      <c r="E195" s="57">
        <v>125</v>
      </c>
      <c r="F195" s="105"/>
      <c r="G195" s="105"/>
      <c r="H195" s="128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1:18" s="130" customFormat="1" ht="12.75" x14ac:dyDescent="0.2">
      <c r="A196" s="35"/>
      <c r="B196" s="43"/>
      <c r="C196" s="189"/>
      <c r="D196" s="104"/>
      <c r="E196" s="57"/>
      <c r="F196" s="105"/>
      <c r="G196" s="105"/>
      <c r="H196" s="128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1:18" s="130" customFormat="1" ht="12.75" x14ac:dyDescent="0.2">
      <c r="A197" s="35"/>
      <c r="B197" s="43" t="s">
        <v>551</v>
      </c>
      <c r="C197" s="189" t="s">
        <v>553</v>
      </c>
      <c r="D197" s="104" t="s">
        <v>46</v>
      </c>
      <c r="E197" s="57">
        <f>E193*0.008</f>
        <v>1.0720000000000001</v>
      </c>
      <c r="F197" s="105"/>
      <c r="G197" s="105"/>
      <c r="H197" s="128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1:18" s="130" customFormat="1" ht="12.75" x14ac:dyDescent="0.2">
      <c r="A198" s="35"/>
      <c r="B198" s="43"/>
      <c r="C198" s="189"/>
      <c r="D198" s="104"/>
      <c r="E198" s="57"/>
      <c r="F198" s="105"/>
      <c r="G198" s="105"/>
      <c r="H198" s="128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1:18" s="130" customFormat="1" ht="12.75" x14ac:dyDescent="0.2">
      <c r="A199" s="35"/>
      <c r="B199" s="43" t="s">
        <v>552</v>
      </c>
      <c r="C199" s="189" t="s">
        <v>554</v>
      </c>
      <c r="D199" s="104" t="s">
        <v>46</v>
      </c>
      <c r="E199" s="57">
        <f>ROUNDUP(E195*0.005,0)</f>
        <v>1</v>
      </c>
      <c r="F199" s="105"/>
      <c r="G199" s="105"/>
      <c r="H199" s="128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1:18" s="130" customFormat="1" ht="12.75" x14ac:dyDescent="0.2">
      <c r="A200" s="35"/>
      <c r="B200" s="43"/>
      <c r="C200" s="189"/>
      <c r="D200" s="104"/>
      <c r="E200" s="57"/>
      <c r="F200" s="105"/>
      <c r="G200" s="105"/>
      <c r="H200" s="128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1:18" s="130" customFormat="1" ht="15.75" x14ac:dyDescent="0.2">
      <c r="A201" s="35"/>
      <c r="B201" s="110" t="s">
        <v>166</v>
      </c>
      <c r="C201" s="30" t="s">
        <v>74</v>
      </c>
      <c r="D201" s="118"/>
      <c r="E201" s="98"/>
      <c r="F201" s="105"/>
      <c r="G201" s="105"/>
      <c r="H201" s="128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1:18" s="130" customFormat="1" ht="12.75" x14ac:dyDescent="0.2">
      <c r="A202" s="35"/>
      <c r="B202" s="204"/>
      <c r="C202" s="189"/>
      <c r="D202" s="104"/>
      <c r="E202" s="205"/>
      <c r="F202" s="105"/>
      <c r="G202" s="105"/>
      <c r="H202" s="128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1:18" s="130" customFormat="1" ht="12.75" x14ac:dyDescent="0.2">
      <c r="A203" s="35"/>
      <c r="B203" s="43" t="s">
        <v>311</v>
      </c>
      <c r="C203" s="34" t="s">
        <v>672</v>
      </c>
      <c r="D203" s="104" t="s">
        <v>19</v>
      </c>
      <c r="E203" s="57">
        <v>135</v>
      </c>
      <c r="F203" s="33"/>
      <c r="G203" s="105"/>
      <c r="H203" s="128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1:18" s="130" customFormat="1" ht="15.75" x14ac:dyDescent="0.2">
      <c r="A204" s="35"/>
      <c r="B204" s="202"/>
      <c r="C204" s="34"/>
      <c r="D204" s="104"/>
      <c r="E204" s="57"/>
      <c r="F204" s="33"/>
      <c r="G204" s="105"/>
      <c r="H204" s="128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1:18" s="130" customFormat="1" ht="12.75" x14ac:dyDescent="0.2">
      <c r="A205" s="35"/>
      <c r="B205" s="113" t="s">
        <v>658</v>
      </c>
      <c r="C205" s="21"/>
      <c r="D205" s="19"/>
      <c r="E205" s="24"/>
      <c r="F205" s="20"/>
      <c r="G205" s="106"/>
      <c r="H205" s="128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1:18" s="130" customFormat="1" ht="15.75" x14ac:dyDescent="0.2">
      <c r="A206" s="186"/>
      <c r="B206" s="228" t="s">
        <v>313</v>
      </c>
      <c r="C206" s="222" t="s">
        <v>500</v>
      </c>
      <c r="D206" s="290"/>
      <c r="E206" s="291"/>
      <c r="F206" s="97"/>
      <c r="G206" s="97"/>
      <c r="H206" s="128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1:18" s="130" customFormat="1" ht="12.75" x14ac:dyDescent="0.2">
      <c r="A207" s="186"/>
      <c r="B207" s="206"/>
      <c r="C207" s="187" t="s">
        <v>87</v>
      </c>
      <c r="D207" s="207"/>
      <c r="E207" s="208"/>
      <c r="F207" s="115"/>
      <c r="G207" s="115"/>
      <c r="H207" s="128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1:18" s="130" customFormat="1" ht="12.75" x14ac:dyDescent="0.2">
      <c r="A208" s="186"/>
      <c r="B208" s="206"/>
      <c r="C208" s="187"/>
      <c r="D208" s="207"/>
      <c r="E208" s="208"/>
      <c r="F208" s="115"/>
      <c r="G208" s="115"/>
      <c r="H208" s="128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1:18" s="130" customFormat="1" ht="13.5" x14ac:dyDescent="0.2">
      <c r="A209" s="186"/>
      <c r="B209" s="206"/>
      <c r="C209" s="116" t="s">
        <v>88</v>
      </c>
      <c r="D209" s="207"/>
      <c r="E209" s="208"/>
      <c r="F209" s="115"/>
      <c r="G209" s="115"/>
      <c r="H209" s="128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1:18" s="130" customFormat="1" ht="15.75" x14ac:dyDescent="0.2">
      <c r="A210" s="186"/>
      <c r="B210" s="202"/>
      <c r="C210" s="34" t="s">
        <v>576</v>
      </c>
      <c r="D210" s="104"/>
      <c r="E210" s="57"/>
      <c r="F210" s="105"/>
      <c r="G210" s="105"/>
      <c r="H210" s="128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1:18" s="130" customFormat="1" ht="15.75" x14ac:dyDescent="0.2">
      <c r="A211" s="186"/>
      <c r="B211" s="202"/>
      <c r="C211" s="34" t="s">
        <v>577</v>
      </c>
      <c r="D211" s="104"/>
      <c r="E211" s="57"/>
      <c r="F211" s="105"/>
      <c r="G211" s="105"/>
      <c r="H211" s="128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1:18" s="130" customFormat="1" ht="15.75" x14ac:dyDescent="0.2">
      <c r="A212" s="186"/>
      <c r="B212" s="202"/>
      <c r="C212" s="233"/>
      <c r="D212" s="104"/>
      <c r="E212" s="57"/>
      <c r="F212" s="105"/>
      <c r="G212" s="105"/>
      <c r="H212" s="128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1:18" s="130" customFormat="1" ht="12.75" x14ac:dyDescent="0.2">
      <c r="A213" s="186"/>
      <c r="B213" s="43" t="s">
        <v>502</v>
      </c>
      <c r="C213" s="34" t="s">
        <v>578</v>
      </c>
      <c r="D213" s="104" t="s">
        <v>51</v>
      </c>
      <c r="E213" s="57">
        <v>44</v>
      </c>
      <c r="F213" s="105"/>
      <c r="G213" s="105"/>
      <c r="H213" s="128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1:18" s="130" customFormat="1" ht="12.75" x14ac:dyDescent="0.2">
      <c r="A214" s="186"/>
      <c r="B214" s="242"/>
      <c r="C214" s="34"/>
      <c r="D214" s="104"/>
      <c r="E214" s="57"/>
      <c r="F214" s="105"/>
      <c r="G214" s="105"/>
      <c r="H214" s="128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1:18" s="130" customFormat="1" ht="12.75" x14ac:dyDescent="0.2">
      <c r="A215" s="186"/>
      <c r="B215" s="43" t="s">
        <v>583</v>
      </c>
      <c r="C215" s="34" t="s">
        <v>579</v>
      </c>
      <c r="D215" s="104" t="s">
        <v>19</v>
      </c>
      <c r="E215" s="57">
        <v>25</v>
      </c>
      <c r="F215" s="105"/>
      <c r="G215" s="105"/>
      <c r="H215" s="128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1:18" s="130" customFormat="1" ht="15.75" x14ac:dyDescent="0.2">
      <c r="A216" s="186"/>
      <c r="B216" s="202"/>
      <c r="C216" s="34"/>
      <c r="D216" s="104"/>
      <c r="E216" s="57"/>
      <c r="F216" s="105"/>
      <c r="G216" s="105"/>
      <c r="H216" s="128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1:18" s="130" customFormat="1" ht="12.75" x14ac:dyDescent="0.2">
      <c r="A217" s="186"/>
      <c r="B217" s="43" t="s">
        <v>584</v>
      </c>
      <c r="C217" s="34" t="s">
        <v>580</v>
      </c>
      <c r="D217" s="104" t="s">
        <v>19</v>
      </c>
      <c r="E217" s="57">
        <v>24</v>
      </c>
      <c r="F217" s="105"/>
      <c r="G217" s="105"/>
      <c r="H217" s="128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1:18" s="130" customFormat="1" ht="12.75" x14ac:dyDescent="0.2">
      <c r="A218" s="186"/>
      <c r="B218" s="242"/>
      <c r="C218" s="34"/>
      <c r="D218" s="104"/>
      <c r="E218" s="57"/>
      <c r="F218" s="105"/>
      <c r="G218" s="105"/>
      <c r="H218" s="128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1:18" s="130" customFormat="1" ht="12.75" x14ac:dyDescent="0.2">
      <c r="A219" s="186"/>
      <c r="B219" s="43" t="s">
        <v>585</v>
      </c>
      <c r="C219" s="34" t="s">
        <v>581</v>
      </c>
      <c r="D219" s="104" t="s">
        <v>19</v>
      </c>
      <c r="E219" s="57">
        <v>20</v>
      </c>
      <c r="F219" s="105"/>
      <c r="G219" s="105"/>
      <c r="H219" s="128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1:18" s="130" customFormat="1" ht="15.75" x14ac:dyDescent="0.2">
      <c r="A220" s="186"/>
      <c r="B220" s="202"/>
      <c r="C220" s="34"/>
      <c r="D220" s="104"/>
      <c r="E220" s="57"/>
      <c r="F220" s="105"/>
      <c r="G220" s="105"/>
      <c r="H220" s="128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1:18" s="130" customFormat="1" ht="12.75" x14ac:dyDescent="0.2">
      <c r="A221" s="186"/>
      <c r="B221" s="43" t="s">
        <v>586</v>
      </c>
      <c r="C221" s="34" t="s">
        <v>591</v>
      </c>
      <c r="D221" s="104" t="s">
        <v>19</v>
      </c>
      <c r="E221" s="57">
        <v>1325</v>
      </c>
      <c r="F221" s="105"/>
      <c r="G221" s="105"/>
      <c r="H221" s="128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1:18" s="130" customFormat="1" ht="12.75" x14ac:dyDescent="0.2">
      <c r="A222" s="186"/>
      <c r="B222" s="242"/>
      <c r="C222" s="34"/>
      <c r="D222" s="104"/>
      <c r="E222" s="57"/>
      <c r="F222" s="105"/>
      <c r="G222" s="105"/>
      <c r="H222" s="128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1:18" s="130" customFormat="1" ht="12.75" x14ac:dyDescent="0.2">
      <c r="A223" s="186"/>
      <c r="B223" s="43" t="s">
        <v>587</v>
      </c>
      <c r="C223" s="34" t="s">
        <v>593</v>
      </c>
      <c r="D223" s="104" t="s">
        <v>19</v>
      </c>
      <c r="E223" s="57">
        <v>300</v>
      </c>
      <c r="F223" s="105"/>
      <c r="G223" s="105"/>
      <c r="H223" s="128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1:18" s="130" customFormat="1" ht="15.75" x14ac:dyDescent="0.2">
      <c r="A224" s="186"/>
      <c r="B224" s="202"/>
      <c r="C224" s="34"/>
      <c r="D224" s="104"/>
      <c r="E224" s="57"/>
      <c r="F224" s="105"/>
      <c r="G224" s="105"/>
      <c r="H224" s="128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1:18" s="130" customFormat="1" ht="12.75" x14ac:dyDescent="0.2">
      <c r="A225" s="186"/>
      <c r="B225" s="43" t="s">
        <v>588</v>
      </c>
      <c r="C225" s="34" t="s">
        <v>592</v>
      </c>
      <c r="D225" s="104" t="s">
        <v>19</v>
      </c>
      <c r="E225" s="57">
        <f>120+10+150</f>
        <v>280</v>
      </c>
      <c r="F225" s="105"/>
      <c r="G225" s="105"/>
      <c r="H225" s="128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1:18" s="130" customFormat="1" ht="15.75" x14ac:dyDescent="0.2">
      <c r="A226" s="186"/>
      <c r="B226" s="202"/>
      <c r="C226" s="34"/>
      <c r="D226" s="104"/>
      <c r="E226" s="57"/>
      <c r="F226" s="105"/>
      <c r="G226" s="105"/>
      <c r="H226" s="128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1:18" s="130" customFormat="1" ht="12.75" x14ac:dyDescent="0.2">
      <c r="A227" s="186"/>
      <c r="B227" s="43" t="s">
        <v>588</v>
      </c>
      <c r="C227" s="34" t="s">
        <v>595</v>
      </c>
      <c r="D227" s="104" t="s">
        <v>19</v>
      </c>
      <c r="E227" s="57">
        <v>100</v>
      </c>
      <c r="F227" s="105"/>
      <c r="G227" s="105"/>
      <c r="H227" s="128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1:18" s="130" customFormat="1" ht="15.75" x14ac:dyDescent="0.2">
      <c r="A228" s="186"/>
      <c r="B228" s="202"/>
      <c r="C228" s="34"/>
      <c r="D228" s="104"/>
      <c r="E228" s="57"/>
      <c r="F228" s="105"/>
      <c r="G228" s="105"/>
      <c r="H228" s="128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1:18" s="130" customFormat="1" ht="12.75" x14ac:dyDescent="0.2">
      <c r="A229" s="186"/>
      <c r="B229" s="43" t="s">
        <v>589</v>
      </c>
      <c r="C229" s="34" t="s">
        <v>582</v>
      </c>
      <c r="D229" s="104" t="s">
        <v>51</v>
      </c>
      <c r="E229" s="57">
        <v>8</v>
      </c>
      <c r="F229" s="105"/>
      <c r="G229" s="105"/>
      <c r="H229" s="12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1:18" s="130" customFormat="1" ht="15.75" x14ac:dyDescent="0.2">
      <c r="A230" s="186"/>
      <c r="B230" s="202"/>
      <c r="C230" s="34"/>
      <c r="D230" s="104"/>
      <c r="E230" s="57"/>
      <c r="F230" s="105"/>
      <c r="G230" s="105"/>
      <c r="H230" s="128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1:18" s="130" customFormat="1" ht="12.75" x14ac:dyDescent="0.2">
      <c r="A231" s="186"/>
      <c r="B231" s="43" t="s">
        <v>590</v>
      </c>
      <c r="C231" s="34" t="s">
        <v>594</v>
      </c>
      <c r="D231" s="104" t="s">
        <v>19</v>
      </c>
      <c r="E231" s="57">
        <v>50</v>
      </c>
      <c r="F231" s="105"/>
      <c r="G231" s="105"/>
      <c r="H231" s="128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1:18" s="130" customFormat="1" ht="15.75" x14ac:dyDescent="0.2">
      <c r="A232" s="186"/>
      <c r="B232" s="202"/>
      <c r="C232" s="34"/>
      <c r="D232" s="104"/>
      <c r="E232" s="57"/>
      <c r="F232" s="105"/>
      <c r="G232" s="105"/>
      <c r="H232" s="128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  <row r="233" spans="1:18" s="130" customFormat="1" ht="15.75" x14ac:dyDescent="0.2">
      <c r="A233" s="186"/>
      <c r="B233" s="109"/>
      <c r="C233" s="116" t="s">
        <v>596</v>
      </c>
      <c r="D233" s="28"/>
      <c r="E233" s="29"/>
      <c r="F233" s="105"/>
      <c r="G233" s="105"/>
      <c r="H233" s="128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</row>
    <row r="234" spans="1:18" s="130" customFormat="1" ht="12.75" x14ac:dyDescent="0.2">
      <c r="A234" s="186"/>
      <c r="B234" s="43" t="s">
        <v>504</v>
      </c>
      <c r="C234" s="34" t="s">
        <v>609</v>
      </c>
      <c r="D234" s="104" t="s">
        <v>51</v>
      </c>
      <c r="E234" s="57">
        <v>3</v>
      </c>
      <c r="F234" s="105"/>
      <c r="G234" s="105"/>
      <c r="H234" s="128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</row>
    <row r="235" spans="1:18" s="130" customFormat="1" ht="12.75" x14ac:dyDescent="0.2">
      <c r="A235" s="186"/>
      <c r="B235" s="108"/>
      <c r="C235" s="34"/>
      <c r="D235" s="104"/>
      <c r="E235" s="57"/>
      <c r="F235" s="105"/>
      <c r="G235" s="105"/>
      <c r="H235" s="128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</row>
    <row r="236" spans="1:18" s="130" customFormat="1" ht="12.75" x14ac:dyDescent="0.2">
      <c r="A236" s="186"/>
      <c r="B236" s="108" t="s">
        <v>599</v>
      </c>
      <c r="C236" s="34" t="s">
        <v>600</v>
      </c>
      <c r="D236" s="104"/>
      <c r="E236" s="57"/>
      <c r="F236" s="105"/>
      <c r="G236" s="105"/>
      <c r="H236" s="128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</row>
    <row r="237" spans="1:18" s="130" customFormat="1" ht="12.75" x14ac:dyDescent="0.2">
      <c r="A237" s="186"/>
      <c r="B237" s="108" t="s">
        <v>567</v>
      </c>
      <c r="C237" s="34" t="s">
        <v>601</v>
      </c>
      <c r="D237" s="104" t="s">
        <v>51</v>
      </c>
      <c r="E237" s="57">
        <v>5</v>
      </c>
      <c r="F237" s="105"/>
      <c r="G237" s="105"/>
      <c r="H237" s="12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</row>
    <row r="238" spans="1:18" s="130" customFormat="1" ht="12.75" x14ac:dyDescent="0.2">
      <c r="A238" s="186"/>
      <c r="B238" s="108" t="s">
        <v>571</v>
      </c>
      <c r="C238" s="34" t="s">
        <v>604</v>
      </c>
      <c r="D238" s="104" t="s">
        <v>51</v>
      </c>
      <c r="E238" s="57">
        <v>1</v>
      </c>
      <c r="F238" s="105"/>
      <c r="G238" s="105"/>
      <c r="H238" s="12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</row>
    <row r="239" spans="1:18" s="130" customFormat="1" ht="12.75" x14ac:dyDescent="0.2">
      <c r="A239" s="186"/>
      <c r="B239" s="108" t="s">
        <v>572</v>
      </c>
      <c r="C239" s="34" t="s">
        <v>605</v>
      </c>
      <c r="D239" s="104" t="s">
        <v>51</v>
      </c>
      <c r="E239" s="57">
        <v>2</v>
      </c>
      <c r="F239" s="105"/>
      <c r="G239" s="105"/>
      <c r="H239" s="128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</row>
    <row r="240" spans="1:18" s="130" customFormat="1" ht="12.75" x14ac:dyDescent="0.2">
      <c r="A240" s="186"/>
      <c r="B240" s="108" t="s">
        <v>573</v>
      </c>
      <c r="C240" s="34" t="s">
        <v>606</v>
      </c>
      <c r="D240" s="104" t="s">
        <v>51</v>
      </c>
      <c r="E240" s="57">
        <v>2</v>
      </c>
      <c r="F240" s="105"/>
      <c r="G240" s="105"/>
      <c r="H240" s="128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</row>
    <row r="241" spans="1:18" s="130" customFormat="1" ht="12.75" x14ac:dyDescent="0.2">
      <c r="A241" s="186"/>
      <c r="B241" s="108" t="s">
        <v>602</v>
      </c>
      <c r="C241" s="34" t="s">
        <v>607</v>
      </c>
      <c r="D241" s="104" t="s">
        <v>51</v>
      </c>
      <c r="E241" s="57">
        <v>2</v>
      </c>
      <c r="F241" s="105"/>
      <c r="G241" s="105"/>
      <c r="H241" s="128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</row>
    <row r="242" spans="1:18" s="130" customFormat="1" ht="12.75" x14ac:dyDescent="0.2">
      <c r="A242" s="186"/>
      <c r="B242" s="108" t="s">
        <v>603</v>
      </c>
      <c r="C242" s="34" t="s">
        <v>608</v>
      </c>
      <c r="D242" s="104" t="s">
        <v>51</v>
      </c>
      <c r="E242" s="57">
        <v>1</v>
      </c>
      <c r="F242" s="105"/>
      <c r="G242" s="105"/>
      <c r="H242" s="128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</row>
    <row r="243" spans="1:18" s="130" customFormat="1" ht="12.75" x14ac:dyDescent="0.2">
      <c r="A243" s="186"/>
      <c r="B243" s="108" t="s">
        <v>610</v>
      </c>
      <c r="C243" s="34" t="s">
        <v>611</v>
      </c>
      <c r="D243" s="104" t="s">
        <v>51</v>
      </c>
      <c r="E243" s="57">
        <v>1</v>
      </c>
      <c r="F243" s="105"/>
      <c r="G243" s="105"/>
      <c r="H243" s="128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</row>
    <row r="244" spans="1:18" s="130" customFormat="1" ht="12.75" x14ac:dyDescent="0.2">
      <c r="A244" s="186"/>
      <c r="B244" s="108"/>
      <c r="C244" s="34"/>
      <c r="D244" s="104"/>
      <c r="E244" s="57"/>
      <c r="F244" s="105"/>
      <c r="G244" s="105"/>
      <c r="H244" s="128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</row>
    <row r="245" spans="1:18" s="130" customFormat="1" ht="13.5" x14ac:dyDescent="0.2">
      <c r="A245" s="186"/>
      <c r="B245" s="108"/>
      <c r="C245" s="116" t="s">
        <v>597</v>
      </c>
      <c r="D245" s="104"/>
      <c r="E245" s="57"/>
      <c r="F245" s="105"/>
      <c r="G245" s="105"/>
      <c r="H245" s="128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</row>
    <row r="246" spans="1:18" s="130" customFormat="1" ht="12.75" x14ac:dyDescent="0.2">
      <c r="A246" s="186"/>
      <c r="B246" s="108" t="s">
        <v>505</v>
      </c>
      <c r="C246" s="34" t="s">
        <v>506</v>
      </c>
      <c r="D246" s="104" t="s">
        <v>19</v>
      </c>
      <c r="E246" s="57">
        <v>40</v>
      </c>
      <c r="F246" s="105"/>
      <c r="G246" s="105"/>
      <c r="H246" s="128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</row>
    <row r="247" spans="1:18" s="130" customFormat="1" ht="12.75" x14ac:dyDescent="0.2">
      <c r="A247" s="186"/>
      <c r="B247" s="108"/>
      <c r="C247" s="34"/>
      <c r="D247" s="104"/>
      <c r="E247" s="57"/>
      <c r="F247" s="105"/>
      <c r="G247" s="105"/>
      <c r="H247" s="128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</row>
    <row r="248" spans="1:18" s="130" customFormat="1" ht="12.75" x14ac:dyDescent="0.2">
      <c r="A248" s="186"/>
      <c r="B248" s="108" t="s">
        <v>508</v>
      </c>
      <c r="C248" s="34" t="s">
        <v>507</v>
      </c>
      <c r="D248" s="104" t="s">
        <v>19</v>
      </c>
      <c r="E248" s="57">
        <v>160</v>
      </c>
      <c r="F248" s="105"/>
      <c r="G248" s="105"/>
      <c r="H248" s="128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</row>
    <row r="249" spans="1:18" s="130" customFormat="1" ht="12.75" x14ac:dyDescent="0.2">
      <c r="A249" s="186"/>
      <c r="B249" s="108"/>
      <c r="C249" s="34"/>
      <c r="D249" s="104"/>
      <c r="E249" s="57"/>
      <c r="F249" s="105"/>
      <c r="G249" s="105"/>
      <c r="H249" s="128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</row>
    <row r="250" spans="1:18" s="130" customFormat="1" ht="12.75" x14ac:dyDescent="0.2">
      <c r="A250" s="35"/>
      <c r="B250" s="113" t="s">
        <v>342</v>
      </c>
      <c r="C250" s="21"/>
      <c r="D250" s="19"/>
      <c r="E250" s="24"/>
      <c r="F250" s="20"/>
      <c r="G250" s="106"/>
      <c r="H250" s="128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</row>
    <row r="251" spans="1:18" s="130" customFormat="1" ht="12.75" x14ac:dyDescent="0.2">
      <c r="A251" s="35"/>
      <c r="B251" s="225"/>
      <c r="C251" s="226"/>
      <c r="D251" s="18"/>
      <c r="E251" s="227"/>
      <c r="F251" s="97"/>
      <c r="G251" s="97"/>
      <c r="H251" s="128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</row>
    <row r="252" spans="1:18" s="130" customFormat="1" ht="15.75" x14ac:dyDescent="0.2">
      <c r="A252" s="35"/>
      <c r="B252" s="110" t="s">
        <v>314</v>
      </c>
      <c r="C252" s="30" t="s">
        <v>183</v>
      </c>
      <c r="D252" s="118"/>
      <c r="E252" s="98"/>
      <c r="F252" s="105"/>
      <c r="G252" s="105"/>
      <c r="H252" s="128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</row>
    <row r="253" spans="1:18" s="130" customFormat="1" ht="38.25" x14ac:dyDescent="0.2">
      <c r="A253" s="35"/>
      <c r="B253" s="108"/>
      <c r="C253" s="111" t="s">
        <v>182</v>
      </c>
      <c r="D253" s="104"/>
      <c r="E253" s="25"/>
      <c r="F253" s="105"/>
      <c r="G253" s="105"/>
      <c r="H253" s="128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</row>
    <row r="254" spans="1:18" s="130" customFormat="1" ht="12.75" x14ac:dyDescent="0.2">
      <c r="A254" s="35"/>
      <c r="B254" s="108"/>
      <c r="C254" s="111"/>
      <c r="D254" s="104"/>
      <c r="E254" s="25"/>
      <c r="F254" s="105"/>
      <c r="G254" s="105"/>
      <c r="H254" s="128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</row>
    <row r="255" spans="1:18" s="130" customFormat="1" ht="15.75" x14ac:dyDescent="0.2">
      <c r="A255" s="35"/>
      <c r="B255" s="110" t="s">
        <v>477</v>
      </c>
      <c r="C255" s="110" t="s">
        <v>673</v>
      </c>
      <c r="D255" s="104"/>
      <c r="E255" s="25"/>
      <c r="F255" s="105"/>
      <c r="G255" s="105"/>
      <c r="M255" s="150"/>
      <c r="N255" s="129"/>
      <c r="O255" s="129"/>
      <c r="P255" s="129"/>
      <c r="Q255" s="129"/>
      <c r="R255" s="129"/>
    </row>
    <row r="256" spans="1:18" s="130" customFormat="1" ht="12.75" x14ac:dyDescent="0.2">
      <c r="A256" s="35"/>
      <c r="B256" s="108" t="s">
        <v>482</v>
      </c>
      <c r="C256" s="34" t="s">
        <v>479</v>
      </c>
      <c r="D256" s="104" t="s">
        <v>51</v>
      </c>
      <c r="E256" s="25">
        <v>3</v>
      </c>
      <c r="F256" s="105"/>
      <c r="G256" s="105"/>
      <c r="M256" s="150"/>
      <c r="N256" s="129"/>
      <c r="O256" s="129"/>
      <c r="P256" s="129"/>
      <c r="Q256" s="129"/>
      <c r="R256" s="129"/>
    </row>
    <row r="257" spans="1:18" s="130" customFormat="1" ht="15.75" x14ac:dyDescent="0.2">
      <c r="A257" s="35"/>
      <c r="B257" s="110"/>
      <c r="C257" s="30"/>
      <c r="D257" s="104"/>
      <c r="E257" s="25"/>
      <c r="F257" s="105"/>
      <c r="G257" s="105"/>
      <c r="M257" s="150"/>
      <c r="N257" s="129"/>
      <c r="O257" s="129"/>
      <c r="P257" s="129"/>
      <c r="Q257" s="129"/>
      <c r="R257" s="129"/>
    </row>
    <row r="258" spans="1:18" s="130" customFormat="1" ht="12.75" x14ac:dyDescent="0.2">
      <c r="A258" s="35"/>
      <c r="B258" s="108" t="s">
        <v>483</v>
      </c>
      <c r="C258" s="34" t="s">
        <v>480</v>
      </c>
      <c r="D258" s="104" t="s">
        <v>71</v>
      </c>
      <c r="E258" s="25">
        <v>20</v>
      </c>
      <c r="F258" s="105"/>
      <c r="G258" s="105"/>
      <c r="M258" s="150"/>
      <c r="N258" s="129"/>
      <c r="O258" s="129"/>
      <c r="P258" s="129"/>
      <c r="Q258" s="129"/>
      <c r="R258" s="129"/>
    </row>
    <row r="259" spans="1:18" s="130" customFormat="1" ht="12.75" x14ac:dyDescent="0.2">
      <c r="A259" s="35"/>
      <c r="B259" s="108"/>
      <c r="C259" s="34"/>
      <c r="D259" s="104"/>
      <c r="E259" s="25"/>
      <c r="F259" s="105"/>
      <c r="G259" s="105"/>
      <c r="M259" s="150"/>
      <c r="N259" s="129"/>
      <c r="O259" s="129"/>
      <c r="P259" s="129"/>
      <c r="Q259" s="129"/>
      <c r="R259" s="129"/>
    </row>
    <row r="260" spans="1:18" s="130" customFormat="1" ht="12.75" x14ac:dyDescent="0.2">
      <c r="A260" s="35"/>
      <c r="B260" s="108" t="s">
        <v>484</v>
      </c>
      <c r="C260" s="34" t="s">
        <v>481</v>
      </c>
      <c r="D260" s="104" t="s">
        <v>51</v>
      </c>
      <c r="E260" s="25">
        <v>10</v>
      </c>
      <c r="F260" s="105"/>
      <c r="G260" s="105"/>
      <c r="M260" s="150"/>
      <c r="N260" s="129"/>
      <c r="O260" s="129"/>
      <c r="P260" s="129"/>
      <c r="Q260" s="129"/>
      <c r="R260" s="129"/>
    </row>
    <row r="261" spans="1:18" s="130" customFormat="1" ht="12.75" x14ac:dyDescent="0.2">
      <c r="A261" s="35"/>
      <c r="B261" s="108"/>
      <c r="C261" s="34"/>
      <c r="D261" s="104"/>
      <c r="E261" s="25"/>
      <c r="F261" s="105"/>
      <c r="G261" s="105"/>
      <c r="M261" s="150"/>
      <c r="N261" s="129"/>
      <c r="O261" s="129"/>
      <c r="P261" s="129"/>
      <c r="Q261" s="129"/>
      <c r="R261" s="129"/>
    </row>
    <row r="262" spans="1:18" s="130" customFormat="1" ht="12.75" x14ac:dyDescent="0.2">
      <c r="A262" s="35"/>
      <c r="B262" s="108" t="s">
        <v>486</v>
      </c>
      <c r="C262" s="34" t="s">
        <v>485</v>
      </c>
      <c r="D262" s="104" t="s">
        <v>71</v>
      </c>
      <c r="E262" s="25">
        <v>50</v>
      </c>
      <c r="F262" s="105"/>
      <c r="G262" s="105"/>
      <c r="M262" s="150"/>
      <c r="N262" s="129"/>
      <c r="O262" s="129"/>
      <c r="P262" s="129"/>
      <c r="Q262" s="129"/>
      <c r="R262" s="129"/>
    </row>
    <row r="263" spans="1:18" s="130" customFormat="1" ht="12.75" x14ac:dyDescent="0.2">
      <c r="A263" s="35"/>
      <c r="B263" s="108"/>
      <c r="C263" s="34"/>
      <c r="D263" s="104"/>
      <c r="E263" s="25"/>
      <c r="F263" s="105"/>
      <c r="G263" s="105"/>
      <c r="M263" s="150"/>
      <c r="N263" s="129"/>
      <c r="O263" s="129"/>
      <c r="P263" s="129"/>
      <c r="Q263" s="129"/>
      <c r="R263" s="129"/>
    </row>
    <row r="264" spans="1:18" s="130" customFormat="1" ht="12.75" x14ac:dyDescent="0.2">
      <c r="A264" s="35"/>
      <c r="B264" s="108" t="s">
        <v>488</v>
      </c>
      <c r="C264" s="34" t="s">
        <v>487</v>
      </c>
      <c r="D264" s="104" t="s">
        <v>71</v>
      </c>
      <c r="E264" s="25">
        <v>75</v>
      </c>
      <c r="F264" s="105"/>
      <c r="G264" s="105"/>
      <c r="M264" s="150"/>
      <c r="N264" s="129"/>
      <c r="O264" s="129"/>
      <c r="P264" s="129"/>
      <c r="Q264" s="129"/>
      <c r="R264" s="129"/>
    </row>
    <row r="265" spans="1:18" s="130" customFormat="1" ht="12.75" x14ac:dyDescent="0.2">
      <c r="A265" s="35"/>
      <c r="B265" s="108"/>
      <c r="C265" s="34"/>
      <c r="D265" s="104"/>
      <c r="E265" s="25"/>
      <c r="F265" s="105"/>
      <c r="G265" s="105"/>
      <c r="M265" s="150"/>
      <c r="N265" s="129"/>
      <c r="O265" s="129"/>
      <c r="P265" s="129"/>
      <c r="Q265" s="129"/>
      <c r="R265" s="129"/>
    </row>
    <row r="266" spans="1:18" s="130" customFormat="1" ht="12.75" x14ac:dyDescent="0.2">
      <c r="A266" s="35"/>
      <c r="B266" s="113" t="s">
        <v>343</v>
      </c>
      <c r="C266" s="21"/>
      <c r="D266" s="19"/>
      <c r="E266" s="24"/>
      <c r="F266" s="20"/>
      <c r="G266" s="106"/>
      <c r="H266" s="128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</row>
    <row r="267" spans="1:18" s="130" customFormat="1" ht="15.75" x14ac:dyDescent="0.2">
      <c r="A267" s="35"/>
      <c r="B267" s="228"/>
      <c r="C267" s="226"/>
      <c r="D267" s="18"/>
      <c r="E267" s="223"/>
      <c r="F267" s="97"/>
      <c r="G267" s="97"/>
      <c r="M267" s="150"/>
      <c r="N267" s="129"/>
      <c r="O267" s="129"/>
      <c r="P267" s="129"/>
      <c r="Q267" s="129"/>
      <c r="R267" s="129"/>
    </row>
    <row r="268" spans="1:18" s="130" customFormat="1" ht="15.75" x14ac:dyDescent="0.2">
      <c r="A268" s="35"/>
      <c r="B268" s="110" t="s">
        <v>336</v>
      </c>
      <c r="C268" s="30" t="s">
        <v>184</v>
      </c>
      <c r="D268" s="118"/>
      <c r="E268" s="98"/>
      <c r="F268" s="105"/>
      <c r="G268" s="105"/>
      <c r="H268" s="128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</row>
    <row r="269" spans="1:18" s="130" customFormat="1" ht="25.5" x14ac:dyDescent="0.2">
      <c r="A269" s="35"/>
      <c r="B269" s="42"/>
      <c r="C269" s="111" t="s">
        <v>198</v>
      </c>
      <c r="D269" s="41"/>
      <c r="E269" s="107"/>
      <c r="F269" s="33"/>
      <c r="G269" s="33"/>
      <c r="H269" s="128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</row>
    <row r="270" spans="1:18" s="147" customFormat="1" ht="15.75" x14ac:dyDescent="0.2">
      <c r="A270" s="35"/>
      <c r="B270" s="110" t="s">
        <v>190</v>
      </c>
      <c r="C270" s="30" t="s">
        <v>22</v>
      </c>
      <c r="D270" s="118"/>
      <c r="E270" s="98"/>
      <c r="F270" s="105"/>
      <c r="G270" s="105"/>
      <c r="H270" s="151"/>
      <c r="I270" s="142"/>
      <c r="J270" s="142"/>
      <c r="K270" s="129"/>
      <c r="L270" s="129"/>
      <c r="M270" s="132"/>
      <c r="N270" s="129"/>
      <c r="O270" s="129"/>
      <c r="P270" s="129"/>
      <c r="Q270" s="129"/>
      <c r="R270" s="129"/>
    </row>
    <row r="271" spans="1:18" s="147" customFormat="1" ht="12.75" x14ac:dyDescent="0.2">
      <c r="A271" s="35"/>
      <c r="B271" s="49"/>
      <c r="C271" s="180"/>
      <c r="D271" s="181"/>
      <c r="E271" s="107"/>
      <c r="F271" s="33"/>
      <c r="G271" s="105"/>
      <c r="H271" s="151"/>
      <c r="I271" s="142"/>
      <c r="J271" s="142"/>
      <c r="K271" s="129"/>
      <c r="L271" s="129"/>
      <c r="M271" s="132"/>
      <c r="N271" s="129"/>
      <c r="O271" s="129"/>
      <c r="P271" s="129"/>
      <c r="Q271" s="129"/>
      <c r="R271" s="129"/>
    </row>
    <row r="272" spans="1:18" s="147" customFormat="1" ht="12.75" x14ac:dyDescent="0.2">
      <c r="A272" s="35"/>
      <c r="B272" s="42" t="s">
        <v>191</v>
      </c>
      <c r="C272" s="182" t="s">
        <v>40</v>
      </c>
      <c r="D272" s="41" t="s">
        <v>23</v>
      </c>
      <c r="E272" s="107">
        <v>50</v>
      </c>
      <c r="F272" s="33"/>
      <c r="G272" s="33"/>
      <c r="H272" s="151"/>
      <c r="I272" s="142"/>
      <c r="J272" s="142"/>
      <c r="K272" s="129"/>
      <c r="L272" s="129"/>
      <c r="M272" s="132"/>
      <c r="N272" s="129"/>
      <c r="O272" s="129"/>
      <c r="P272" s="129"/>
      <c r="Q272" s="129"/>
      <c r="R272" s="129"/>
    </row>
    <row r="273" spans="1:18" s="147" customFormat="1" ht="12.75" x14ac:dyDescent="0.2">
      <c r="A273" s="35"/>
      <c r="B273" s="49"/>
      <c r="C273" s="182"/>
      <c r="D273" s="41"/>
      <c r="E273" s="25"/>
      <c r="F273" s="33"/>
      <c r="G273" s="105"/>
      <c r="H273" s="151"/>
      <c r="I273" s="142"/>
      <c r="J273" s="142"/>
      <c r="K273" s="129"/>
      <c r="L273" s="129"/>
      <c r="M273" s="150"/>
      <c r="N273" s="129"/>
      <c r="O273" s="129"/>
      <c r="P273" s="129"/>
      <c r="Q273" s="129"/>
      <c r="R273" s="129"/>
    </row>
    <row r="274" spans="1:18" s="147" customFormat="1" ht="12.75" x14ac:dyDescent="0.2">
      <c r="A274" s="35"/>
      <c r="B274" s="42" t="s">
        <v>192</v>
      </c>
      <c r="C274" s="182" t="s">
        <v>28</v>
      </c>
      <c r="D274" s="41" t="s">
        <v>23</v>
      </c>
      <c r="E274" s="25">
        <v>50</v>
      </c>
      <c r="F274" s="33"/>
      <c r="G274" s="33"/>
      <c r="H274" s="140"/>
      <c r="I274" s="142"/>
      <c r="J274" s="142"/>
      <c r="K274" s="129"/>
      <c r="L274" s="129"/>
      <c r="M274" s="150"/>
      <c r="N274" s="129"/>
      <c r="O274" s="129"/>
      <c r="P274" s="129"/>
      <c r="Q274" s="129"/>
      <c r="R274" s="129"/>
    </row>
    <row r="275" spans="1:18" s="147" customFormat="1" ht="12.75" x14ac:dyDescent="0.2">
      <c r="A275" s="35"/>
      <c r="B275" s="49"/>
      <c r="C275" s="183"/>
      <c r="D275" s="41"/>
      <c r="E275" s="25"/>
      <c r="F275" s="33"/>
      <c r="G275" s="105"/>
      <c r="H275" s="140"/>
      <c r="I275" s="142"/>
      <c r="J275" s="142"/>
      <c r="K275" s="129"/>
      <c r="L275" s="129"/>
      <c r="M275" s="150"/>
      <c r="N275" s="129"/>
      <c r="O275" s="129"/>
      <c r="P275" s="129"/>
      <c r="Q275" s="129"/>
      <c r="R275" s="129"/>
    </row>
    <row r="276" spans="1:18" s="147" customFormat="1" ht="12.75" x14ac:dyDescent="0.2">
      <c r="A276" s="35"/>
      <c r="B276" s="42" t="s">
        <v>193</v>
      </c>
      <c r="C276" s="182" t="s">
        <v>39</v>
      </c>
      <c r="D276" s="41" t="s">
        <v>23</v>
      </c>
      <c r="E276" s="25">
        <v>50</v>
      </c>
      <c r="F276" s="33"/>
      <c r="G276" s="33"/>
      <c r="H276" s="140"/>
      <c r="I276" s="142"/>
      <c r="J276" s="142"/>
      <c r="K276" s="129"/>
      <c r="L276" s="129"/>
      <c r="M276" s="150"/>
      <c r="N276" s="129"/>
      <c r="O276" s="129"/>
      <c r="P276" s="129"/>
      <c r="Q276" s="129"/>
      <c r="R276" s="129"/>
    </row>
    <row r="277" spans="1:18" s="147" customFormat="1" ht="12.75" x14ac:dyDescent="0.2">
      <c r="A277" s="35"/>
      <c r="B277" s="49"/>
      <c r="C277" s="182"/>
      <c r="D277" s="41"/>
      <c r="E277" s="25"/>
      <c r="F277" s="33"/>
      <c r="G277" s="105"/>
      <c r="H277" s="140"/>
      <c r="I277" s="142"/>
      <c r="J277" s="142"/>
      <c r="K277" s="129"/>
      <c r="L277" s="129"/>
      <c r="M277" s="150"/>
      <c r="N277" s="129"/>
      <c r="O277" s="129"/>
      <c r="P277" s="129"/>
      <c r="Q277" s="129"/>
      <c r="R277" s="129"/>
    </row>
    <row r="278" spans="1:18" s="147" customFormat="1" ht="12.75" x14ac:dyDescent="0.2">
      <c r="A278" s="35"/>
      <c r="B278" s="42" t="s">
        <v>194</v>
      </c>
      <c r="C278" s="182" t="s">
        <v>38</v>
      </c>
      <c r="D278" s="41" t="s">
        <v>23</v>
      </c>
      <c r="E278" s="107">
        <v>50</v>
      </c>
      <c r="F278" s="33"/>
      <c r="G278" s="33"/>
      <c r="H278" s="140"/>
      <c r="I278" s="142"/>
      <c r="J278" s="142"/>
      <c r="K278" s="129"/>
      <c r="L278" s="129"/>
      <c r="M278" s="150"/>
      <c r="N278" s="129"/>
      <c r="O278" s="129"/>
      <c r="P278" s="129"/>
      <c r="Q278" s="129"/>
      <c r="R278" s="129"/>
    </row>
    <row r="279" spans="1:18" s="147" customFormat="1" ht="12.75" x14ac:dyDescent="0.2">
      <c r="A279" s="35"/>
      <c r="B279" s="42"/>
      <c r="C279" s="182"/>
      <c r="D279" s="41"/>
      <c r="E279" s="107"/>
      <c r="F279" s="33"/>
      <c r="G279" s="33"/>
      <c r="H279" s="140"/>
      <c r="I279" s="142"/>
      <c r="J279" s="142"/>
      <c r="K279" s="129"/>
      <c r="L279" s="129"/>
      <c r="M279" s="150"/>
      <c r="N279" s="129"/>
      <c r="O279" s="129"/>
      <c r="P279" s="129"/>
      <c r="Q279" s="129"/>
      <c r="R279" s="129"/>
    </row>
    <row r="280" spans="1:18" s="147" customFormat="1" ht="12.75" x14ac:dyDescent="0.2">
      <c r="A280" s="35"/>
      <c r="B280" s="42" t="s">
        <v>195</v>
      </c>
      <c r="C280" s="182" t="s">
        <v>27</v>
      </c>
      <c r="D280" s="41" t="s">
        <v>23</v>
      </c>
      <c r="E280" s="107">
        <v>50</v>
      </c>
      <c r="F280" s="33"/>
      <c r="G280" s="33"/>
      <c r="H280" s="140"/>
      <c r="I280" s="142"/>
      <c r="J280" s="142"/>
      <c r="K280" s="129"/>
      <c r="L280" s="129"/>
      <c r="M280" s="150"/>
      <c r="N280" s="129"/>
      <c r="O280" s="129"/>
      <c r="P280" s="129"/>
      <c r="Q280" s="129"/>
      <c r="R280" s="129"/>
    </row>
    <row r="281" spans="1:18" s="147" customFormat="1" ht="12.75" x14ac:dyDescent="0.2">
      <c r="A281" s="35"/>
      <c r="B281" s="42"/>
      <c r="C281" s="182"/>
      <c r="D281" s="41"/>
      <c r="E281" s="107"/>
      <c r="F281" s="33"/>
      <c r="G281" s="33"/>
      <c r="H281" s="140"/>
      <c r="I281" s="142"/>
      <c r="J281" s="142"/>
      <c r="K281" s="129"/>
      <c r="L281" s="129"/>
      <c r="M281" s="150"/>
      <c r="N281" s="129"/>
      <c r="O281" s="129"/>
      <c r="P281" s="129"/>
      <c r="Q281" s="129"/>
      <c r="R281" s="129"/>
    </row>
    <row r="282" spans="1:18" s="147" customFormat="1" ht="12.75" x14ac:dyDescent="0.2">
      <c r="A282" s="35"/>
      <c r="B282" s="42" t="s">
        <v>196</v>
      </c>
      <c r="C282" s="182" t="s">
        <v>29</v>
      </c>
      <c r="D282" s="41" t="s">
        <v>23</v>
      </c>
      <c r="E282" s="107">
        <v>50</v>
      </c>
      <c r="F282" s="33"/>
      <c r="G282" s="33"/>
      <c r="H282" s="140"/>
      <c r="I282" s="142"/>
      <c r="J282" s="142"/>
      <c r="K282" s="129"/>
      <c r="L282" s="129"/>
      <c r="M282" s="150"/>
      <c r="N282" s="129"/>
      <c r="O282" s="129"/>
      <c r="P282" s="129"/>
      <c r="Q282" s="129"/>
      <c r="R282" s="129"/>
    </row>
    <row r="283" spans="1:18" s="147" customFormat="1" ht="12.75" x14ac:dyDescent="0.2">
      <c r="A283" s="35"/>
      <c r="B283" s="49"/>
      <c r="C283" s="182"/>
      <c r="D283" s="41"/>
      <c r="E283" s="25"/>
      <c r="F283" s="152"/>
      <c r="G283" s="105"/>
      <c r="H283" s="140"/>
      <c r="I283" s="142"/>
      <c r="J283" s="142"/>
      <c r="K283" s="129"/>
      <c r="L283" s="129"/>
      <c r="M283" s="150"/>
      <c r="N283" s="129"/>
      <c r="O283" s="129"/>
      <c r="P283" s="129"/>
      <c r="Q283" s="129"/>
      <c r="R283" s="129"/>
    </row>
    <row r="284" spans="1:18" s="130" customFormat="1" ht="15.6" customHeight="1" x14ac:dyDescent="0.2">
      <c r="A284" s="35"/>
      <c r="B284" s="42" t="s">
        <v>197</v>
      </c>
      <c r="C284" s="184" t="s">
        <v>41</v>
      </c>
      <c r="D284" s="41" t="s">
        <v>23</v>
      </c>
      <c r="E284" s="25">
        <v>25</v>
      </c>
      <c r="F284" s="33"/>
      <c r="G284" s="105"/>
      <c r="H284" s="153"/>
      <c r="I284" s="154"/>
      <c r="J284" s="155"/>
      <c r="K284" s="156"/>
      <c r="L284" s="156"/>
      <c r="M284" s="157"/>
      <c r="N284" s="129"/>
      <c r="O284" s="129"/>
      <c r="P284" s="129"/>
      <c r="Q284" s="129"/>
      <c r="R284" s="129"/>
    </row>
    <row r="285" spans="1:18" s="130" customFormat="1" ht="15.6" customHeight="1" x14ac:dyDescent="0.2">
      <c r="A285" s="35"/>
      <c r="B285" s="42"/>
      <c r="C285" s="184"/>
      <c r="D285" s="41"/>
      <c r="E285" s="25"/>
      <c r="F285" s="33"/>
      <c r="G285" s="105"/>
      <c r="H285" s="153"/>
      <c r="I285" s="154"/>
      <c r="J285" s="155"/>
      <c r="K285" s="156"/>
      <c r="L285" s="156"/>
      <c r="M285" s="157"/>
      <c r="N285" s="129"/>
      <c r="O285" s="129"/>
      <c r="P285" s="129"/>
      <c r="Q285" s="129"/>
      <c r="R285" s="129"/>
    </row>
    <row r="286" spans="1:18" s="130" customFormat="1" ht="15.6" customHeight="1" x14ac:dyDescent="0.2">
      <c r="A286" s="35"/>
      <c r="B286" s="42" t="s">
        <v>411</v>
      </c>
      <c r="C286" s="184" t="s">
        <v>492</v>
      </c>
      <c r="D286" s="41" t="s">
        <v>23</v>
      </c>
      <c r="E286" s="25">
        <v>50</v>
      </c>
      <c r="F286" s="33"/>
      <c r="G286" s="105"/>
      <c r="H286" s="153"/>
      <c r="I286" s="154"/>
      <c r="J286" s="155"/>
      <c r="K286" s="156"/>
      <c r="L286" s="156"/>
      <c r="M286" s="157"/>
      <c r="N286" s="129"/>
      <c r="O286" s="129"/>
      <c r="P286" s="129"/>
      <c r="Q286" s="129"/>
      <c r="R286" s="129"/>
    </row>
    <row r="287" spans="1:18" s="130" customFormat="1" ht="15.6" customHeight="1" x14ac:dyDescent="0.2">
      <c r="A287" s="35"/>
      <c r="B287" s="42"/>
      <c r="C287" s="184"/>
      <c r="D287" s="234"/>
      <c r="E287" s="25"/>
      <c r="F287" s="33"/>
      <c r="G287" s="105"/>
      <c r="H287" s="153"/>
      <c r="I287" s="154"/>
      <c r="J287" s="155"/>
      <c r="K287" s="156"/>
      <c r="L287" s="156"/>
      <c r="M287" s="157"/>
      <c r="N287" s="129"/>
      <c r="O287" s="129"/>
      <c r="P287" s="129"/>
      <c r="Q287" s="129"/>
      <c r="R287" s="129"/>
    </row>
    <row r="288" spans="1:18" s="130" customFormat="1" ht="15.6" customHeight="1" x14ac:dyDescent="0.2">
      <c r="A288" s="35"/>
      <c r="B288" s="42" t="s">
        <v>412</v>
      </c>
      <c r="C288" s="184" t="s">
        <v>493</v>
      </c>
      <c r="D288" s="41" t="s">
        <v>23</v>
      </c>
      <c r="E288" s="25">
        <v>50</v>
      </c>
      <c r="F288" s="33"/>
      <c r="G288" s="105"/>
      <c r="H288" s="153"/>
      <c r="I288" s="154"/>
      <c r="J288" s="155"/>
      <c r="K288" s="156"/>
      <c r="L288" s="156"/>
      <c r="M288" s="157"/>
      <c r="N288" s="129"/>
      <c r="O288" s="129"/>
      <c r="P288" s="129"/>
      <c r="Q288" s="129"/>
      <c r="R288" s="129"/>
    </row>
    <row r="289" spans="1:18" s="130" customFormat="1" ht="15.6" customHeight="1" x14ac:dyDescent="0.2">
      <c r="A289" s="35"/>
      <c r="B289" s="42"/>
      <c r="C289" s="184"/>
      <c r="D289" s="234"/>
      <c r="E289" s="25"/>
      <c r="F289" s="33"/>
      <c r="G289" s="105"/>
      <c r="H289" s="153"/>
      <c r="I289" s="154"/>
      <c r="J289" s="155"/>
      <c r="K289" s="156"/>
      <c r="L289" s="156"/>
      <c r="M289" s="157"/>
      <c r="N289" s="129"/>
      <c r="O289" s="129"/>
      <c r="P289" s="129"/>
      <c r="Q289" s="129"/>
      <c r="R289" s="129"/>
    </row>
    <row r="290" spans="1:18" s="130" customFormat="1" ht="15.6" customHeight="1" x14ac:dyDescent="0.2">
      <c r="A290" s="35"/>
      <c r="B290" s="42" t="s">
        <v>428</v>
      </c>
      <c r="C290" s="184" t="s">
        <v>494</v>
      </c>
      <c r="D290" s="41" t="s">
        <v>23</v>
      </c>
      <c r="E290" s="25">
        <v>25</v>
      </c>
      <c r="F290" s="33"/>
      <c r="G290" s="105"/>
      <c r="H290" s="153"/>
      <c r="I290" s="154"/>
      <c r="J290" s="155"/>
      <c r="K290" s="156"/>
      <c r="L290" s="156"/>
      <c r="M290" s="157"/>
      <c r="N290" s="129"/>
      <c r="O290" s="129"/>
      <c r="P290" s="129"/>
      <c r="Q290" s="129"/>
      <c r="R290" s="129"/>
    </row>
    <row r="291" spans="1:18" s="130" customFormat="1" ht="15.6" customHeight="1" x14ac:dyDescent="0.2">
      <c r="A291" s="35"/>
      <c r="B291" s="42"/>
      <c r="C291" s="184"/>
      <c r="D291" s="234"/>
      <c r="E291" s="25"/>
      <c r="F291" s="33"/>
      <c r="G291" s="105"/>
      <c r="H291" s="153"/>
      <c r="I291" s="154"/>
      <c r="J291" s="155"/>
      <c r="K291" s="156"/>
      <c r="L291" s="156"/>
      <c r="M291" s="157"/>
      <c r="N291" s="129"/>
      <c r="O291" s="129"/>
      <c r="P291" s="129"/>
      <c r="Q291" s="129"/>
      <c r="R291" s="129"/>
    </row>
    <row r="292" spans="1:18" s="130" customFormat="1" ht="15.6" customHeight="1" x14ac:dyDescent="0.2">
      <c r="A292" s="35"/>
      <c r="B292" s="30" t="s">
        <v>651</v>
      </c>
      <c r="C292" s="30" t="s">
        <v>650</v>
      </c>
      <c r="D292" s="234"/>
      <c r="E292" s="25"/>
      <c r="F292" s="33"/>
      <c r="G292" s="105"/>
      <c r="H292" s="153"/>
      <c r="I292" s="154"/>
      <c r="J292" s="155"/>
      <c r="K292" s="156"/>
      <c r="L292" s="156"/>
      <c r="M292" s="157"/>
      <c r="N292" s="129"/>
      <c r="O292" s="129"/>
      <c r="P292" s="129"/>
      <c r="Q292" s="129"/>
      <c r="R292" s="129"/>
    </row>
    <row r="293" spans="1:18" s="240" customFormat="1" ht="15.6" customHeight="1" x14ac:dyDescent="0.2">
      <c r="A293" s="235"/>
      <c r="B293" s="42" t="s">
        <v>429</v>
      </c>
      <c r="C293" s="182" t="s">
        <v>413</v>
      </c>
      <c r="D293" s="104" t="s">
        <v>21</v>
      </c>
      <c r="E293" s="25">
        <v>100</v>
      </c>
      <c r="F293" s="33"/>
      <c r="G293" s="105"/>
      <c r="H293" s="153"/>
      <c r="I293" s="154"/>
      <c r="J293" s="236"/>
      <c r="K293" s="237"/>
      <c r="L293" s="237"/>
      <c r="M293" s="238"/>
      <c r="N293" s="239"/>
      <c r="O293" s="239"/>
      <c r="P293" s="239"/>
      <c r="Q293" s="239"/>
      <c r="R293" s="239"/>
    </row>
    <row r="294" spans="1:18" s="240" customFormat="1" ht="15.6" customHeight="1" x14ac:dyDescent="0.2">
      <c r="A294" s="235"/>
      <c r="B294" s="42"/>
      <c r="C294" s="182"/>
      <c r="D294" s="260"/>
      <c r="E294" s="25"/>
      <c r="F294" s="33"/>
      <c r="G294" s="105"/>
      <c r="H294" s="153"/>
      <c r="I294" s="154"/>
      <c r="J294" s="236"/>
      <c r="K294" s="237"/>
      <c r="L294" s="237"/>
      <c r="M294" s="238"/>
      <c r="N294" s="239"/>
      <c r="O294" s="239"/>
      <c r="P294" s="239"/>
      <c r="Q294" s="239"/>
      <c r="R294" s="239"/>
    </row>
    <row r="295" spans="1:18" s="240" customFormat="1" ht="15.6" customHeight="1" x14ac:dyDescent="0.2">
      <c r="A295" s="235"/>
      <c r="B295" s="42" t="s">
        <v>430</v>
      </c>
      <c r="C295" s="182" t="s">
        <v>414</v>
      </c>
      <c r="D295" s="104" t="s">
        <v>21</v>
      </c>
      <c r="E295" s="25">
        <v>500</v>
      </c>
      <c r="F295" s="33"/>
      <c r="G295" s="105"/>
      <c r="H295" s="153"/>
      <c r="I295" s="154"/>
      <c r="J295" s="236"/>
      <c r="K295" s="237"/>
      <c r="L295" s="237"/>
      <c r="M295" s="238"/>
      <c r="N295" s="239"/>
      <c r="O295" s="239"/>
      <c r="P295" s="239"/>
      <c r="Q295" s="239"/>
      <c r="R295" s="239"/>
    </row>
    <row r="296" spans="1:18" s="240" customFormat="1" ht="15.6" customHeight="1" x14ac:dyDescent="0.2">
      <c r="A296" s="235"/>
      <c r="B296" s="42"/>
      <c r="C296" s="182"/>
      <c r="D296" s="260"/>
      <c r="E296" s="25"/>
      <c r="F296" s="33"/>
      <c r="G296" s="105"/>
      <c r="H296" s="153"/>
      <c r="I296" s="154"/>
      <c r="J296" s="236"/>
      <c r="K296" s="237"/>
      <c r="L296" s="237"/>
      <c r="M296" s="238"/>
      <c r="N296" s="239"/>
      <c r="O296" s="239"/>
      <c r="P296" s="239"/>
      <c r="Q296" s="239"/>
      <c r="R296" s="239"/>
    </row>
    <row r="297" spans="1:18" s="240" customFormat="1" ht="25.5" x14ac:dyDescent="0.2">
      <c r="A297" s="235"/>
      <c r="B297" s="42" t="s">
        <v>431</v>
      </c>
      <c r="C297" s="212" t="s">
        <v>598</v>
      </c>
      <c r="D297" s="104"/>
      <c r="E297" s="25"/>
      <c r="F297" s="33"/>
      <c r="G297" s="105"/>
      <c r="H297" s="153"/>
      <c r="I297" s="154"/>
      <c r="J297" s="236"/>
      <c r="K297" s="237"/>
      <c r="L297" s="237"/>
      <c r="M297" s="238"/>
      <c r="N297" s="239"/>
      <c r="O297" s="239"/>
      <c r="P297" s="239"/>
      <c r="Q297" s="239"/>
      <c r="R297" s="239"/>
    </row>
    <row r="298" spans="1:18" s="240" customFormat="1" ht="15.6" customHeight="1" x14ac:dyDescent="0.2">
      <c r="A298" s="235"/>
      <c r="B298" s="42" t="s">
        <v>567</v>
      </c>
      <c r="C298" s="182" t="s">
        <v>566</v>
      </c>
      <c r="D298" s="104" t="s">
        <v>19</v>
      </c>
      <c r="E298" s="25">
        <v>50</v>
      </c>
      <c r="F298" s="33"/>
      <c r="G298" s="105"/>
      <c r="H298" s="153"/>
      <c r="I298" s="154"/>
      <c r="J298" s="236"/>
      <c r="K298" s="237"/>
      <c r="L298" s="237"/>
      <c r="M298" s="238"/>
      <c r="N298" s="239"/>
      <c r="O298" s="239"/>
      <c r="P298" s="239"/>
      <c r="Q298" s="239"/>
      <c r="R298" s="239"/>
    </row>
    <row r="299" spans="1:18" s="240" customFormat="1" ht="15.6" customHeight="1" x14ac:dyDescent="0.2">
      <c r="A299" s="241"/>
      <c r="B299" s="42" t="s">
        <v>571</v>
      </c>
      <c r="C299" s="182" t="s">
        <v>568</v>
      </c>
      <c r="D299" s="104" t="s">
        <v>19</v>
      </c>
      <c r="E299" s="25">
        <v>50</v>
      </c>
      <c r="F299" s="33"/>
      <c r="G299" s="105"/>
      <c r="H299" s="153"/>
      <c r="I299" s="154"/>
      <c r="J299" s="236"/>
      <c r="K299" s="237"/>
      <c r="L299" s="237"/>
      <c r="M299" s="238"/>
      <c r="N299" s="239"/>
      <c r="O299" s="239"/>
      <c r="P299" s="239"/>
      <c r="Q299" s="239"/>
      <c r="R299" s="239"/>
    </row>
    <row r="300" spans="1:18" s="240" customFormat="1" ht="15.6" customHeight="1" x14ac:dyDescent="0.2">
      <c r="A300" s="241"/>
      <c r="B300" s="42" t="s">
        <v>572</v>
      </c>
      <c r="C300" s="182" t="s">
        <v>569</v>
      </c>
      <c r="D300" s="104" t="s">
        <v>19</v>
      </c>
      <c r="E300" s="25">
        <v>50</v>
      </c>
      <c r="F300" s="33"/>
      <c r="G300" s="105"/>
      <c r="H300" s="153"/>
      <c r="I300" s="154"/>
      <c r="J300" s="236"/>
      <c r="K300" s="237"/>
      <c r="L300" s="237"/>
      <c r="M300" s="238"/>
      <c r="N300" s="239"/>
      <c r="O300" s="239"/>
      <c r="P300" s="239"/>
      <c r="Q300" s="239"/>
      <c r="R300" s="239"/>
    </row>
    <row r="301" spans="1:18" s="240" customFormat="1" ht="15.6" customHeight="1" x14ac:dyDescent="0.2">
      <c r="A301" s="241"/>
      <c r="B301" s="42" t="s">
        <v>573</v>
      </c>
      <c r="C301" s="182" t="s">
        <v>570</v>
      </c>
      <c r="D301" s="104" t="s">
        <v>19</v>
      </c>
      <c r="E301" s="25">
        <v>50</v>
      </c>
      <c r="F301" s="33"/>
      <c r="G301" s="105"/>
      <c r="H301" s="153"/>
      <c r="I301" s="154"/>
      <c r="J301" s="236"/>
      <c r="K301" s="237"/>
      <c r="L301" s="237"/>
      <c r="M301" s="238"/>
      <c r="N301" s="239"/>
      <c r="O301" s="239"/>
      <c r="P301" s="239"/>
      <c r="Q301" s="239"/>
      <c r="R301" s="239"/>
    </row>
    <row r="302" spans="1:18" s="240" customFormat="1" ht="15.6" customHeight="1" x14ac:dyDescent="0.2">
      <c r="A302" s="241"/>
      <c r="B302" s="42"/>
      <c r="C302" s="182"/>
      <c r="D302" s="104"/>
      <c r="E302" s="104"/>
      <c r="F302" s="33"/>
      <c r="G302" s="105"/>
      <c r="H302" s="153"/>
      <c r="I302" s="154"/>
      <c r="J302" s="236"/>
      <c r="K302" s="237"/>
      <c r="L302" s="237"/>
      <c r="M302" s="238"/>
      <c r="N302" s="239"/>
      <c r="O302" s="239"/>
      <c r="P302" s="239"/>
      <c r="Q302" s="239"/>
      <c r="R302" s="239"/>
    </row>
    <row r="303" spans="1:18" s="240" customFormat="1" ht="15.6" customHeight="1" x14ac:dyDescent="0.2">
      <c r="A303" s="231"/>
      <c r="B303" s="42" t="s">
        <v>512</v>
      </c>
      <c r="C303" s="182" t="s">
        <v>478</v>
      </c>
      <c r="D303" s="104" t="s">
        <v>19</v>
      </c>
      <c r="E303" s="25">
        <v>100</v>
      </c>
      <c r="F303" s="33"/>
      <c r="G303" s="105"/>
      <c r="H303" s="153"/>
      <c r="I303" s="154"/>
      <c r="J303" s="236"/>
      <c r="K303" s="237"/>
      <c r="L303" s="237"/>
      <c r="M303" s="238"/>
      <c r="N303" s="239"/>
      <c r="O303" s="239"/>
      <c r="P303" s="239"/>
      <c r="Q303" s="239"/>
      <c r="R303" s="239"/>
    </row>
    <row r="304" spans="1:18" s="240" customFormat="1" ht="15.6" customHeight="1" x14ac:dyDescent="0.2">
      <c r="A304" s="231"/>
      <c r="B304" s="42"/>
      <c r="C304" s="182"/>
      <c r="D304" s="104"/>
      <c r="E304" s="25"/>
      <c r="F304" s="33"/>
      <c r="G304" s="105"/>
      <c r="H304" s="153"/>
      <c r="I304" s="154"/>
      <c r="J304" s="236"/>
      <c r="K304" s="237"/>
      <c r="L304" s="237"/>
      <c r="M304" s="238"/>
      <c r="N304" s="239"/>
      <c r="O304" s="239"/>
      <c r="P304" s="239"/>
      <c r="Q304" s="239"/>
      <c r="R304" s="239"/>
    </row>
    <row r="305" spans="1:18" s="240" customFormat="1" ht="15.6" customHeight="1" x14ac:dyDescent="0.2">
      <c r="A305" s="293"/>
      <c r="B305" s="42" t="s">
        <v>513</v>
      </c>
      <c r="C305" s="182" t="s">
        <v>662</v>
      </c>
      <c r="D305" s="104" t="s">
        <v>19</v>
      </c>
      <c r="E305" s="25">
        <v>50</v>
      </c>
      <c r="F305" s="33"/>
      <c r="G305" s="105"/>
      <c r="H305" s="153"/>
      <c r="I305" s="154"/>
      <c r="J305" s="236"/>
      <c r="K305" s="237"/>
      <c r="L305" s="237"/>
      <c r="M305" s="238"/>
      <c r="N305" s="239"/>
      <c r="O305" s="239"/>
      <c r="P305" s="239"/>
      <c r="Q305" s="239"/>
      <c r="R305" s="239"/>
    </row>
    <row r="306" spans="1:18" s="240" customFormat="1" ht="15.6" customHeight="1" x14ac:dyDescent="0.2">
      <c r="A306" s="293"/>
      <c r="B306" s="42"/>
      <c r="C306" s="182"/>
      <c r="D306" s="104"/>
      <c r="E306" s="25"/>
      <c r="F306" s="33"/>
      <c r="G306" s="105"/>
      <c r="H306" s="153"/>
      <c r="I306" s="154"/>
      <c r="J306" s="236"/>
      <c r="K306" s="237"/>
      <c r="L306" s="237"/>
      <c r="M306" s="238"/>
      <c r="N306" s="239"/>
      <c r="O306" s="239"/>
      <c r="P306" s="239"/>
      <c r="Q306" s="239"/>
      <c r="R306" s="239"/>
    </row>
    <row r="307" spans="1:18" s="240" customFormat="1" ht="15.6" customHeight="1" x14ac:dyDescent="0.2">
      <c r="A307" s="293"/>
      <c r="B307" s="42" t="s">
        <v>514</v>
      </c>
      <c r="C307" s="182" t="s">
        <v>663</v>
      </c>
      <c r="D307" s="104" t="s">
        <v>19</v>
      </c>
      <c r="E307" s="25">
        <v>50</v>
      </c>
      <c r="F307" s="33"/>
      <c r="G307" s="105"/>
      <c r="H307" s="153"/>
      <c r="I307" s="154"/>
      <c r="J307" s="236"/>
      <c r="K307" s="237"/>
      <c r="L307" s="237"/>
      <c r="M307" s="238"/>
      <c r="N307" s="239"/>
      <c r="O307" s="239"/>
      <c r="P307" s="239"/>
      <c r="Q307" s="239"/>
      <c r="R307" s="239"/>
    </row>
    <row r="308" spans="1:18" s="240" customFormat="1" ht="15.6" customHeight="1" x14ac:dyDescent="0.2">
      <c r="A308" s="293"/>
      <c r="B308" s="42"/>
      <c r="C308" s="182"/>
      <c r="D308" s="104"/>
      <c r="E308" s="25"/>
      <c r="F308" s="33"/>
      <c r="G308" s="105"/>
      <c r="H308" s="153"/>
      <c r="I308" s="154"/>
      <c r="J308" s="236"/>
      <c r="K308" s="237"/>
      <c r="L308" s="237"/>
      <c r="M308" s="238"/>
      <c r="N308" s="239"/>
      <c r="O308" s="239"/>
      <c r="P308" s="239"/>
      <c r="Q308" s="239"/>
      <c r="R308" s="239"/>
    </row>
    <row r="309" spans="1:18" s="240" customFormat="1" ht="15.6" customHeight="1" x14ac:dyDescent="0.2">
      <c r="A309" s="235"/>
      <c r="B309" s="42" t="s">
        <v>515</v>
      </c>
      <c r="C309" s="182" t="s">
        <v>574</v>
      </c>
      <c r="D309" s="104" t="s">
        <v>51</v>
      </c>
      <c r="E309" s="25">
        <v>2</v>
      </c>
      <c r="F309" s="33"/>
      <c r="G309" s="105"/>
      <c r="H309" s="153"/>
      <c r="I309" s="154"/>
      <c r="J309" s="236"/>
      <c r="K309" s="237"/>
      <c r="L309" s="237"/>
      <c r="M309" s="238"/>
      <c r="N309" s="239"/>
      <c r="O309" s="239"/>
      <c r="P309" s="239"/>
      <c r="Q309" s="239"/>
      <c r="R309" s="239"/>
    </row>
    <row r="310" spans="1:18" s="240" customFormat="1" ht="15.6" customHeight="1" x14ac:dyDescent="0.2">
      <c r="A310" s="235"/>
      <c r="B310" s="42"/>
      <c r="C310" s="182"/>
      <c r="D310" s="104"/>
      <c r="E310" s="25"/>
      <c r="F310" s="33"/>
      <c r="G310" s="105"/>
      <c r="H310" s="153"/>
      <c r="I310" s="154"/>
      <c r="J310" s="236"/>
      <c r="K310" s="237"/>
      <c r="L310" s="237"/>
      <c r="M310" s="238"/>
      <c r="N310" s="239"/>
      <c r="O310" s="239"/>
      <c r="P310" s="239"/>
      <c r="Q310" s="239"/>
      <c r="R310" s="239"/>
    </row>
    <row r="311" spans="1:18" s="240" customFormat="1" ht="15.6" customHeight="1" x14ac:dyDescent="0.2">
      <c r="A311" s="235"/>
      <c r="B311" s="42" t="s">
        <v>516</v>
      </c>
      <c r="C311" s="182" t="s">
        <v>490</v>
      </c>
      <c r="D311" s="104" t="s">
        <v>489</v>
      </c>
      <c r="E311" s="25">
        <v>20</v>
      </c>
      <c r="F311" s="33"/>
      <c r="G311" s="105"/>
      <c r="H311" s="153"/>
      <c r="I311" s="154"/>
      <c r="J311" s="236"/>
      <c r="K311" s="237"/>
      <c r="L311" s="237"/>
      <c r="M311" s="238"/>
      <c r="N311" s="239"/>
      <c r="O311" s="239"/>
      <c r="P311" s="239"/>
      <c r="Q311" s="239"/>
      <c r="R311" s="239"/>
    </row>
    <row r="312" spans="1:18" s="240" customFormat="1" ht="15.6" customHeight="1" x14ac:dyDescent="0.2">
      <c r="A312" s="235"/>
      <c r="B312" s="42"/>
      <c r="C312" s="182"/>
      <c r="D312" s="104"/>
      <c r="E312" s="25"/>
      <c r="F312" s="33"/>
      <c r="G312" s="105"/>
      <c r="H312" s="153"/>
      <c r="I312" s="154"/>
      <c r="J312" s="236"/>
      <c r="K312" s="237"/>
      <c r="L312" s="237"/>
      <c r="M312" s="238"/>
      <c r="N312" s="239"/>
      <c r="O312" s="239"/>
      <c r="P312" s="239"/>
      <c r="Q312" s="239"/>
      <c r="R312" s="239"/>
    </row>
    <row r="313" spans="1:18" s="240" customFormat="1" ht="15.6" customHeight="1" x14ac:dyDescent="0.2">
      <c r="A313" s="235"/>
      <c r="B313" s="42" t="s">
        <v>546</v>
      </c>
      <c r="C313" s="182" t="s">
        <v>491</v>
      </c>
      <c r="D313" s="104" t="s">
        <v>489</v>
      </c>
      <c r="E313" s="25">
        <v>10</v>
      </c>
      <c r="F313" s="33"/>
      <c r="G313" s="105"/>
      <c r="H313" s="153"/>
      <c r="I313" s="154"/>
      <c r="J313" s="236"/>
      <c r="K313" s="237"/>
      <c r="L313" s="237"/>
      <c r="M313" s="238"/>
      <c r="N313" s="239"/>
      <c r="O313" s="239"/>
      <c r="P313" s="239"/>
      <c r="Q313" s="239"/>
      <c r="R313" s="239"/>
    </row>
    <row r="314" spans="1:18" s="240" customFormat="1" ht="15.6" customHeight="1" x14ac:dyDescent="0.2">
      <c r="A314" s="235"/>
      <c r="B314" s="42"/>
      <c r="C314" s="182"/>
      <c r="D314" s="104"/>
      <c r="E314" s="25"/>
      <c r="F314" s="33"/>
      <c r="G314" s="105"/>
      <c r="H314" s="153"/>
      <c r="I314" s="154"/>
      <c r="J314" s="236"/>
      <c r="K314" s="237"/>
      <c r="L314" s="237"/>
      <c r="M314" s="238"/>
      <c r="N314" s="239"/>
      <c r="O314" s="239"/>
      <c r="P314" s="239"/>
      <c r="Q314" s="239"/>
      <c r="R314" s="239"/>
    </row>
    <row r="315" spans="1:18" s="240" customFormat="1" ht="15.6" customHeight="1" x14ac:dyDescent="0.2">
      <c r="A315" s="235"/>
      <c r="B315" s="42" t="s">
        <v>547</v>
      </c>
      <c r="C315" s="182" t="s">
        <v>666</v>
      </c>
      <c r="D315" s="104" t="s">
        <v>18</v>
      </c>
      <c r="E315" s="23">
        <v>7700</v>
      </c>
      <c r="F315" s="33"/>
      <c r="G315" s="105"/>
      <c r="H315" s="153"/>
      <c r="I315" s="154"/>
      <c r="J315" s="236"/>
      <c r="K315" s="237"/>
      <c r="L315" s="237"/>
      <c r="M315" s="238"/>
      <c r="N315" s="239"/>
      <c r="O315" s="239"/>
      <c r="P315" s="239"/>
      <c r="Q315" s="239"/>
      <c r="R315" s="239"/>
    </row>
    <row r="316" spans="1:18" s="240" customFormat="1" ht="15.6" customHeight="1" x14ac:dyDescent="0.2">
      <c r="A316" s="235"/>
      <c r="B316" s="42"/>
      <c r="C316" s="182"/>
      <c r="D316" s="104"/>
      <c r="E316" s="25"/>
      <c r="F316" s="33"/>
      <c r="G316" s="105"/>
      <c r="H316" s="153"/>
      <c r="I316" s="154"/>
      <c r="J316" s="236"/>
      <c r="K316" s="237"/>
      <c r="L316" s="237"/>
      <c r="M316" s="238"/>
      <c r="N316" s="239"/>
      <c r="O316" s="239"/>
      <c r="P316" s="239"/>
      <c r="Q316" s="239"/>
      <c r="R316" s="239"/>
    </row>
    <row r="317" spans="1:18" s="240" customFormat="1" ht="15.6" customHeight="1" x14ac:dyDescent="0.2">
      <c r="A317" s="235"/>
      <c r="B317" s="42" t="s">
        <v>664</v>
      </c>
      <c r="C317" s="258" t="s">
        <v>671</v>
      </c>
      <c r="D317" s="104" t="s">
        <v>19</v>
      </c>
      <c r="E317" s="57">
        <v>935</v>
      </c>
      <c r="F317" s="33"/>
      <c r="G317" s="105"/>
      <c r="H317" s="153"/>
      <c r="I317" s="154"/>
      <c r="J317" s="236"/>
      <c r="K317" s="237"/>
      <c r="L317" s="237"/>
      <c r="M317" s="238"/>
      <c r="N317" s="239"/>
      <c r="O317" s="239"/>
      <c r="P317" s="239"/>
      <c r="Q317" s="239"/>
      <c r="R317" s="239"/>
    </row>
    <row r="318" spans="1:18" s="240" customFormat="1" ht="15.6" customHeight="1" x14ac:dyDescent="0.2">
      <c r="A318" s="235"/>
      <c r="B318" s="42"/>
      <c r="C318" s="182"/>
      <c r="D318" s="104"/>
      <c r="E318" s="23"/>
      <c r="F318" s="33"/>
      <c r="G318" s="105"/>
      <c r="H318" s="153"/>
      <c r="I318" s="154"/>
      <c r="J318" s="236"/>
      <c r="K318" s="237"/>
      <c r="L318" s="237"/>
      <c r="M318" s="238"/>
      <c r="N318" s="239"/>
      <c r="O318" s="239"/>
      <c r="P318" s="239"/>
      <c r="Q318" s="239"/>
      <c r="R318" s="239"/>
    </row>
    <row r="319" spans="1:18" s="240" customFormat="1" ht="15.6" customHeight="1" x14ac:dyDescent="0.2">
      <c r="A319" s="235"/>
      <c r="B319" s="42" t="s">
        <v>665</v>
      </c>
      <c r="C319" s="182" t="s">
        <v>667</v>
      </c>
      <c r="D319" s="104" t="s">
        <v>19</v>
      </c>
      <c r="E319" s="57">
        <v>935</v>
      </c>
      <c r="F319" s="33"/>
      <c r="G319" s="105"/>
      <c r="H319" s="153"/>
      <c r="I319" s="154"/>
      <c r="J319" s="236"/>
      <c r="K319" s="237"/>
      <c r="L319" s="237"/>
      <c r="M319" s="238"/>
      <c r="N319" s="239"/>
      <c r="O319" s="239"/>
      <c r="P319" s="239"/>
      <c r="Q319" s="239"/>
      <c r="R319" s="239"/>
    </row>
    <row r="320" spans="1:18" s="240" customFormat="1" ht="15.6" customHeight="1" x14ac:dyDescent="0.2">
      <c r="A320" s="235"/>
      <c r="B320" s="42"/>
      <c r="C320" s="182"/>
      <c r="D320" s="104"/>
      <c r="E320" s="25"/>
      <c r="F320" s="33"/>
      <c r="G320" s="105"/>
      <c r="H320" s="153"/>
      <c r="I320" s="154"/>
      <c r="J320" s="236"/>
      <c r="K320" s="237"/>
      <c r="L320" s="237"/>
      <c r="M320" s="238"/>
      <c r="N320" s="239"/>
      <c r="O320" s="239"/>
      <c r="P320" s="239"/>
      <c r="Q320" s="239"/>
      <c r="R320" s="239"/>
    </row>
    <row r="321" spans="1:18" s="240" customFormat="1" ht="27.75" customHeight="1" x14ac:dyDescent="0.2">
      <c r="A321" s="235"/>
      <c r="B321" s="42" t="s">
        <v>668</v>
      </c>
      <c r="C321" s="261" t="s">
        <v>509</v>
      </c>
      <c r="D321" s="104" t="s">
        <v>19</v>
      </c>
      <c r="E321" s="25">
        <v>100</v>
      </c>
      <c r="F321" s="33"/>
      <c r="G321" s="105"/>
      <c r="H321" s="153"/>
      <c r="I321" s="154"/>
      <c r="J321" s="236"/>
      <c r="K321" s="237"/>
      <c r="L321" s="237"/>
      <c r="M321" s="238"/>
      <c r="N321" s="239"/>
      <c r="O321" s="239"/>
      <c r="P321" s="239"/>
      <c r="Q321" s="239"/>
      <c r="R321" s="239"/>
    </row>
    <row r="322" spans="1:18" s="130" customFormat="1" ht="15.6" customHeight="1" x14ac:dyDescent="0.2">
      <c r="A322" s="35"/>
      <c r="B322" s="42"/>
      <c r="C322" s="261"/>
      <c r="D322" s="104"/>
      <c r="E322" s="25"/>
      <c r="F322" s="33"/>
      <c r="G322" s="105"/>
      <c r="H322" s="153"/>
      <c r="I322" s="154"/>
      <c r="J322" s="155"/>
      <c r="K322" s="156"/>
      <c r="L322" s="156"/>
      <c r="M322" s="157"/>
      <c r="N322" s="129"/>
      <c r="O322" s="129"/>
      <c r="P322" s="129"/>
      <c r="Q322" s="129"/>
      <c r="R322" s="129"/>
    </row>
    <row r="323" spans="1:18" s="130" customFormat="1" ht="15.75" x14ac:dyDescent="0.2">
      <c r="A323" s="35"/>
      <c r="B323" s="42" t="s">
        <v>669</v>
      </c>
      <c r="C323" s="261" t="s">
        <v>661</v>
      </c>
      <c r="D323" s="104" t="s">
        <v>19</v>
      </c>
      <c r="E323" s="25">
        <v>200</v>
      </c>
      <c r="F323" s="33"/>
      <c r="G323" s="105"/>
      <c r="H323" s="153"/>
      <c r="I323" s="154"/>
      <c r="J323" s="155"/>
      <c r="K323" s="156"/>
      <c r="L323" s="156"/>
      <c r="M323" s="157"/>
      <c r="N323" s="129"/>
      <c r="O323" s="129"/>
      <c r="P323" s="129"/>
      <c r="Q323" s="129"/>
      <c r="R323" s="129"/>
    </row>
    <row r="324" spans="1:18" s="130" customFormat="1" ht="13.9" customHeight="1" x14ac:dyDescent="0.2">
      <c r="A324" s="35"/>
      <c r="B324" s="152"/>
      <c r="C324" s="100"/>
      <c r="D324" s="104"/>
      <c r="E324" s="25"/>
      <c r="F324" s="158"/>
      <c r="G324" s="105"/>
      <c r="H324" s="159"/>
      <c r="I324" s="155"/>
      <c r="J324" s="155"/>
      <c r="K324" s="142"/>
      <c r="L324" s="142"/>
      <c r="M324" s="157"/>
      <c r="Q324" s="36"/>
    </row>
    <row r="325" spans="1:18" s="130" customFormat="1" ht="13.5" thickBot="1" x14ac:dyDescent="0.25">
      <c r="A325" s="35"/>
      <c r="B325" s="47" t="s">
        <v>344</v>
      </c>
      <c r="C325" s="160"/>
      <c r="D325" s="38"/>
      <c r="E325" s="39"/>
      <c r="F325" s="40"/>
      <c r="G325" s="48"/>
      <c r="H325" s="140"/>
      <c r="I325" s="155"/>
      <c r="J325" s="155"/>
      <c r="K325" s="142"/>
      <c r="L325" s="142"/>
      <c r="M325" s="157"/>
      <c r="Q325" s="36"/>
    </row>
    <row r="326" spans="1:18" s="130" customFormat="1" ht="12.75" x14ac:dyDescent="0.2">
      <c r="A326" s="35"/>
      <c r="B326" s="161"/>
      <c r="C326" s="162"/>
      <c r="D326" s="124"/>
      <c r="E326" s="26"/>
      <c r="F326" s="163"/>
      <c r="G326" s="163"/>
      <c r="H326" s="153"/>
      <c r="I326" s="37"/>
      <c r="J326" s="155"/>
      <c r="K326" s="36"/>
      <c r="L326" s="36"/>
      <c r="M326" s="157"/>
    </row>
    <row r="327" spans="1:18" s="130" customFormat="1" ht="12.75" x14ac:dyDescent="0.2">
      <c r="A327" s="35"/>
      <c r="B327" s="161"/>
      <c r="C327" s="162"/>
      <c r="D327" s="164"/>
      <c r="E327" s="26"/>
      <c r="F327" s="163"/>
      <c r="G327" s="163"/>
      <c r="H327" s="153"/>
      <c r="I327" s="37"/>
      <c r="J327" s="155"/>
      <c r="K327" s="36"/>
      <c r="L327" s="36"/>
      <c r="M327" s="157"/>
    </row>
    <row r="328" spans="1:18" s="130" customFormat="1" ht="12.75" x14ac:dyDescent="0.2">
      <c r="A328" s="35"/>
      <c r="B328" s="161"/>
      <c r="C328" s="162"/>
      <c r="D328" s="164"/>
      <c r="E328" s="26"/>
      <c r="F328" s="163"/>
      <c r="G328" s="163"/>
      <c r="H328" s="153"/>
      <c r="I328" s="37"/>
      <c r="J328" s="155"/>
      <c r="K328" s="36"/>
      <c r="L328" s="36"/>
      <c r="M328" s="157"/>
    </row>
    <row r="329" spans="1:18" s="130" customFormat="1" ht="12.75" x14ac:dyDescent="0.2">
      <c r="A329" s="35"/>
      <c r="B329" s="161"/>
      <c r="C329" s="123"/>
      <c r="D329" s="164"/>
      <c r="E329" s="26"/>
      <c r="F329" s="163"/>
      <c r="G329" s="163"/>
      <c r="H329" s="153"/>
      <c r="I329" s="37"/>
      <c r="J329" s="155"/>
      <c r="K329" s="36"/>
      <c r="L329" s="36"/>
      <c r="M329" s="157"/>
    </row>
    <row r="330" spans="1:18" s="130" customFormat="1" ht="12.75" x14ac:dyDescent="0.2">
      <c r="A330" s="35"/>
      <c r="B330" s="122"/>
      <c r="C330" s="123"/>
      <c r="D330" s="164"/>
      <c r="E330" s="26"/>
      <c r="F330" s="163"/>
      <c r="G330" s="163"/>
      <c r="H330" s="153"/>
      <c r="I330" s="37"/>
      <c r="J330" s="155"/>
      <c r="K330" s="36"/>
      <c r="L330" s="36"/>
      <c r="M330" s="157"/>
    </row>
    <row r="331" spans="1:18" s="130" customFormat="1" ht="12.75" x14ac:dyDescent="0.2">
      <c r="A331" s="35"/>
      <c r="B331" s="122"/>
      <c r="C331" s="123"/>
      <c r="D331" s="164"/>
      <c r="E331" s="26"/>
      <c r="F331" s="163"/>
      <c r="G331" s="163"/>
      <c r="H331" s="153"/>
      <c r="I331" s="37"/>
      <c r="J331" s="155"/>
      <c r="K331" s="36"/>
      <c r="L331" s="36"/>
      <c r="M331" s="157"/>
    </row>
    <row r="332" spans="1:18" s="130" customFormat="1" ht="12.75" x14ac:dyDescent="0.2">
      <c r="A332" s="35"/>
      <c r="B332" s="122"/>
      <c r="C332" s="162"/>
      <c r="D332" s="164"/>
      <c r="E332" s="26"/>
      <c r="F332" s="163"/>
      <c r="G332" s="163"/>
      <c r="H332" s="153"/>
      <c r="I332" s="37"/>
      <c r="J332" s="155"/>
      <c r="K332" s="36"/>
      <c r="L332" s="36"/>
      <c r="M332" s="157"/>
    </row>
    <row r="333" spans="1:18" s="130" customFormat="1" ht="12.75" x14ac:dyDescent="0.2">
      <c r="A333" s="35"/>
      <c r="B333" s="161"/>
      <c r="C333" s="162"/>
      <c r="D333" s="164"/>
      <c r="E333" s="26"/>
      <c r="F333" s="163"/>
      <c r="G333" s="163"/>
      <c r="H333" s="153"/>
      <c r="I333" s="37"/>
      <c r="J333" s="155"/>
      <c r="K333" s="36"/>
      <c r="L333" s="36"/>
      <c r="M333" s="157"/>
    </row>
    <row r="334" spans="1:18" s="130" customFormat="1" ht="12.75" x14ac:dyDescent="0.2">
      <c r="A334" s="35"/>
      <c r="B334" s="161"/>
      <c r="C334" s="162"/>
      <c r="D334" s="164"/>
      <c r="E334" s="26"/>
      <c r="F334" s="163"/>
      <c r="G334" s="163"/>
      <c r="H334" s="153"/>
      <c r="I334" s="37"/>
      <c r="J334" s="155"/>
      <c r="K334" s="36"/>
      <c r="L334" s="36"/>
      <c r="M334" s="157"/>
    </row>
    <row r="335" spans="1:18" s="130" customFormat="1" ht="12.75" x14ac:dyDescent="0.2">
      <c r="A335" s="35"/>
      <c r="B335" s="161"/>
      <c r="C335" s="162"/>
      <c r="D335" s="164"/>
      <c r="E335" s="26"/>
      <c r="F335" s="163"/>
      <c r="G335" s="163"/>
      <c r="H335" s="153"/>
      <c r="I335" s="37"/>
      <c r="J335" s="155"/>
      <c r="K335" s="36"/>
      <c r="L335" s="36"/>
      <c r="M335" s="157"/>
    </row>
    <row r="336" spans="1:18" s="130" customFormat="1" ht="12.75" x14ac:dyDescent="0.2">
      <c r="A336" s="35"/>
      <c r="B336" s="161"/>
      <c r="C336" s="162"/>
      <c r="D336" s="164"/>
      <c r="E336" s="26"/>
      <c r="F336" s="163"/>
      <c r="G336" s="163"/>
      <c r="H336" s="153"/>
      <c r="I336" s="37"/>
      <c r="J336" s="155"/>
      <c r="K336" s="36"/>
      <c r="L336" s="36"/>
      <c r="M336" s="157"/>
    </row>
    <row r="337" spans="1:13" s="130" customFormat="1" ht="12.75" x14ac:dyDescent="0.2">
      <c r="A337" s="35"/>
      <c r="B337" s="161"/>
      <c r="C337" s="162"/>
      <c r="D337" s="164"/>
      <c r="E337" s="26"/>
      <c r="F337" s="163"/>
      <c r="G337" s="163"/>
      <c r="H337" s="153"/>
      <c r="I337" s="37"/>
      <c r="J337" s="155"/>
      <c r="K337" s="36"/>
      <c r="L337" s="36"/>
      <c r="M337" s="157"/>
    </row>
    <row r="338" spans="1:13" s="130" customFormat="1" ht="12.75" x14ac:dyDescent="0.2">
      <c r="A338" s="35"/>
      <c r="B338" s="161"/>
      <c r="C338" s="162"/>
      <c r="D338" s="164"/>
      <c r="E338" s="26"/>
      <c r="F338" s="163"/>
      <c r="G338" s="163"/>
      <c r="H338" s="153"/>
      <c r="I338" s="37"/>
      <c r="J338" s="155"/>
      <c r="K338" s="36"/>
      <c r="L338" s="36"/>
      <c r="M338" s="157"/>
    </row>
    <row r="339" spans="1:13" s="130" customFormat="1" ht="12.75" x14ac:dyDescent="0.2">
      <c r="A339" s="35"/>
      <c r="B339" s="161"/>
      <c r="C339" s="162"/>
      <c r="D339" s="164"/>
      <c r="E339" s="26"/>
      <c r="F339" s="163"/>
      <c r="G339" s="163"/>
      <c r="H339" s="153"/>
      <c r="I339" s="37"/>
      <c r="J339" s="155"/>
      <c r="K339" s="36"/>
      <c r="L339" s="36"/>
      <c r="M339" s="157"/>
    </row>
    <row r="340" spans="1:13" s="130" customFormat="1" ht="12.75" x14ac:dyDescent="0.2">
      <c r="A340" s="35"/>
      <c r="B340" s="161"/>
      <c r="C340" s="162"/>
      <c r="D340" s="164"/>
      <c r="E340" s="26"/>
      <c r="F340" s="163"/>
      <c r="G340" s="163"/>
      <c r="H340" s="153"/>
      <c r="I340" s="37"/>
      <c r="J340" s="155"/>
      <c r="K340" s="36"/>
      <c r="L340" s="36"/>
      <c r="M340" s="157"/>
    </row>
    <row r="341" spans="1:13" s="130" customFormat="1" ht="12.75" x14ac:dyDescent="0.2">
      <c r="A341" s="35"/>
      <c r="B341" s="161"/>
      <c r="C341" s="162"/>
      <c r="D341" s="164"/>
      <c r="E341" s="26"/>
      <c r="F341" s="163"/>
      <c r="G341" s="163"/>
      <c r="H341" s="153"/>
      <c r="I341" s="37"/>
      <c r="J341" s="155"/>
      <c r="K341" s="36"/>
      <c r="L341" s="36"/>
      <c r="M341" s="157"/>
    </row>
    <row r="342" spans="1:13" s="130" customFormat="1" ht="12.75" x14ac:dyDescent="0.2">
      <c r="A342" s="35"/>
      <c r="B342" s="161"/>
      <c r="C342" s="162"/>
      <c r="D342" s="164"/>
      <c r="E342" s="26"/>
      <c r="F342" s="163"/>
      <c r="G342" s="163"/>
      <c r="H342" s="153"/>
      <c r="I342" s="37"/>
      <c r="J342" s="155"/>
      <c r="K342" s="36"/>
      <c r="L342" s="36"/>
      <c r="M342" s="157"/>
    </row>
    <row r="343" spans="1:13" s="130" customFormat="1" ht="12.75" x14ac:dyDescent="0.2">
      <c r="A343" s="35"/>
      <c r="B343" s="161"/>
      <c r="C343" s="162"/>
      <c r="D343" s="164"/>
      <c r="E343" s="26"/>
      <c r="F343" s="163"/>
      <c r="G343" s="163"/>
      <c r="H343" s="153"/>
      <c r="I343" s="37"/>
      <c r="J343" s="155"/>
      <c r="K343" s="36"/>
      <c r="L343" s="36"/>
      <c r="M343" s="157"/>
    </row>
    <row r="344" spans="1:13" s="130" customFormat="1" ht="12.75" x14ac:dyDescent="0.2">
      <c r="A344" s="35"/>
      <c r="B344" s="161"/>
      <c r="C344" s="162"/>
      <c r="D344" s="164"/>
      <c r="E344" s="26"/>
      <c r="F344" s="165"/>
      <c r="G344" s="165"/>
      <c r="H344" s="153"/>
      <c r="I344" s="37"/>
      <c r="J344" s="155"/>
      <c r="K344" s="36"/>
      <c r="L344" s="36"/>
      <c r="M344" s="157"/>
    </row>
    <row r="345" spans="1:13" s="130" customFormat="1" ht="12.75" x14ac:dyDescent="0.2">
      <c r="A345" s="35"/>
      <c r="B345" s="161"/>
      <c r="C345" s="162"/>
      <c r="D345" s="164"/>
      <c r="E345" s="26"/>
      <c r="F345" s="165"/>
      <c r="G345" s="165"/>
      <c r="H345" s="153"/>
      <c r="I345" s="37"/>
      <c r="J345" s="155"/>
      <c r="K345" s="36"/>
      <c r="L345" s="36"/>
      <c r="M345" s="157"/>
    </row>
    <row r="346" spans="1:13" s="130" customFormat="1" ht="12.75" x14ac:dyDescent="0.2">
      <c r="A346" s="35"/>
      <c r="B346" s="161"/>
      <c r="C346" s="162"/>
      <c r="D346" s="164"/>
      <c r="E346" s="26"/>
      <c r="F346" s="165"/>
      <c r="G346" s="165"/>
      <c r="H346" s="153"/>
      <c r="I346" s="37"/>
      <c r="J346" s="155"/>
      <c r="K346" s="36"/>
      <c r="L346" s="36"/>
      <c r="M346" s="157"/>
    </row>
    <row r="347" spans="1:13" s="130" customFormat="1" ht="12.75" x14ac:dyDescent="0.2">
      <c r="A347" s="35"/>
      <c r="B347" s="161"/>
      <c r="C347" s="166"/>
      <c r="D347" s="167"/>
      <c r="E347" s="26"/>
      <c r="F347" s="165"/>
      <c r="G347" s="165"/>
      <c r="H347" s="153"/>
      <c r="I347" s="37"/>
      <c r="J347" s="155"/>
      <c r="K347" s="36"/>
      <c r="L347" s="36"/>
      <c r="M347" s="157"/>
    </row>
    <row r="348" spans="1:13" s="130" customFormat="1" ht="12.75" x14ac:dyDescent="0.2">
      <c r="A348" s="35"/>
      <c r="B348" s="168"/>
      <c r="C348" s="166"/>
      <c r="D348" s="167"/>
      <c r="E348" s="26"/>
      <c r="F348" s="165"/>
      <c r="G348" s="165"/>
      <c r="H348" s="153"/>
      <c r="I348" s="37"/>
      <c r="J348" s="155"/>
      <c r="K348" s="36"/>
      <c r="L348" s="36"/>
      <c r="M348" s="157"/>
    </row>
    <row r="349" spans="1:13" s="130" customFormat="1" ht="12.75" x14ac:dyDescent="0.2">
      <c r="A349" s="35"/>
      <c r="B349" s="168"/>
      <c r="C349" s="166"/>
      <c r="D349" s="167"/>
      <c r="E349" s="26"/>
      <c r="F349" s="165"/>
      <c r="G349" s="165"/>
      <c r="H349" s="153"/>
      <c r="I349" s="37"/>
      <c r="J349" s="155"/>
      <c r="K349" s="36"/>
      <c r="L349" s="36"/>
      <c r="M349" s="157"/>
    </row>
    <row r="350" spans="1:13" s="130" customFormat="1" ht="12.75" x14ac:dyDescent="0.2">
      <c r="A350" s="35"/>
      <c r="B350" s="168"/>
      <c r="C350" s="166"/>
      <c r="D350" s="167"/>
      <c r="E350" s="26"/>
      <c r="F350" s="165"/>
      <c r="G350" s="165"/>
      <c r="H350" s="153"/>
      <c r="I350" s="37"/>
      <c r="J350" s="155"/>
      <c r="K350" s="36"/>
      <c r="L350" s="36"/>
      <c r="M350" s="157"/>
    </row>
    <row r="351" spans="1:13" s="130" customFormat="1" ht="12.75" x14ac:dyDescent="0.2">
      <c r="A351" s="35"/>
      <c r="B351" s="168"/>
      <c r="C351" s="166"/>
      <c r="D351" s="167"/>
      <c r="E351" s="26"/>
      <c r="F351" s="165"/>
      <c r="G351" s="165"/>
      <c r="H351" s="153"/>
      <c r="I351" s="37"/>
      <c r="J351" s="155"/>
      <c r="K351" s="36"/>
      <c r="L351" s="36"/>
      <c r="M351" s="157"/>
    </row>
    <row r="352" spans="1:13" s="130" customFormat="1" ht="12.75" x14ac:dyDescent="0.2">
      <c r="A352" s="35"/>
      <c r="B352" s="168"/>
      <c r="C352" s="166"/>
      <c r="D352" s="167"/>
      <c r="E352" s="26"/>
      <c r="F352" s="165"/>
      <c r="G352" s="165"/>
      <c r="H352" s="153"/>
      <c r="I352" s="37"/>
      <c r="J352" s="155"/>
      <c r="K352" s="36"/>
      <c r="L352" s="36"/>
      <c r="M352" s="157"/>
    </row>
    <row r="353" spans="1:13" s="130" customFormat="1" ht="12.75" x14ac:dyDescent="0.2">
      <c r="A353" s="35"/>
      <c r="B353" s="168"/>
      <c r="C353" s="166"/>
      <c r="D353" s="167"/>
      <c r="E353" s="26"/>
      <c r="F353" s="165"/>
      <c r="G353" s="165"/>
      <c r="H353" s="153"/>
      <c r="I353" s="37"/>
      <c r="J353" s="155"/>
      <c r="K353" s="36"/>
      <c r="L353" s="36"/>
      <c r="M353" s="157"/>
    </row>
    <row r="354" spans="1:13" s="130" customFormat="1" ht="12.75" x14ac:dyDescent="0.2">
      <c r="A354" s="35"/>
      <c r="B354" s="168"/>
      <c r="C354" s="166"/>
      <c r="D354" s="167"/>
      <c r="E354" s="26"/>
      <c r="F354" s="165"/>
      <c r="G354" s="165"/>
      <c r="H354" s="153"/>
      <c r="I354" s="37"/>
      <c r="J354" s="155"/>
      <c r="K354" s="36"/>
      <c r="L354" s="36"/>
      <c r="M354" s="157"/>
    </row>
    <row r="355" spans="1:13" s="130" customFormat="1" ht="12.75" x14ac:dyDescent="0.2">
      <c r="A355" s="35"/>
      <c r="B355" s="168"/>
      <c r="C355" s="166"/>
      <c r="D355" s="167"/>
      <c r="E355" s="26"/>
      <c r="F355" s="165"/>
      <c r="G355" s="165"/>
      <c r="H355" s="153"/>
      <c r="I355" s="37"/>
      <c r="J355" s="155"/>
      <c r="K355" s="36"/>
      <c r="L355" s="36"/>
      <c r="M355" s="157"/>
    </row>
    <row r="356" spans="1:13" s="130" customFormat="1" ht="12.75" x14ac:dyDescent="0.2">
      <c r="A356" s="35"/>
      <c r="B356" s="168"/>
      <c r="C356" s="166"/>
      <c r="D356" s="167"/>
      <c r="E356" s="26"/>
      <c r="F356" s="165"/>
      <c r="G356" s="165"/>
      <c r="H356" s="153"/>
      <c r="I356" s="37"/>
      <c r="J356" s="155"/>
      <c r="K356" s="36"/>
      <c r="L356" s="36"/>
      <c r="M356" s="157"/>
    </row>
    <row r="357" spans="1:13" s="130" customFormat="1" ht="12.75" x14ac:dyDescent="0.2">
      <c r="A357" s="35"/>
      <c r="B357" s="168"/>
      <c r="C357" s="166"/>
      <c r="D357" s="167"/>
      <c r="E357" s="26"/>
      <c r="F357" s="165"/>
      <c r="G357" s="165"/>
      <c r="H357" s="153"/>
      <c r="I357" s="37"/>
      <c r="J357" s="155"/>
      <c r="K357" s="36"/>
      <c r="L357" s="36"/>
      <c r="M357" s="157"/>
    </row>
    <row r="358" spans="1:13" s="130" customFormat="1" ht="12.75" x14ac:dyDescent="0.2">
      <c r="A358" s="35"/>
      <c r="B358" s="168"/>
      <c r="C358" s="166"/>
      <c r="D358" s="167"/>
      <c r="E358" s="26"/>
      <c r="F358" s="165"/>
      <c r="G358" s="165"/>
      <c r="H358" s="153"/>
      <c r="I358" s="37"/>
      <c r="J358" s="155"/>
      <c r="K358" s="36"/>
      <c r="L358" s="36"/>
      <c r="M358" s="157"/>
    </row>
    <row r="359" spans="1:13" s="130" customFormat="1" ht="12.75" x14ac:dyDescent="0.2">
      <c r="A359" s="35"/>
      <c r="B359" s="168"/>
      <c r="C359" s="166"/>
      <c r="D359" s="167"/>
      <c r="E359" s="26"/>
      <c r="F359" s="165"/>
      <c r="G359" s="165"/>
      <c r="H359" s="153"/>
      <c r="I359" s="37"/>
      <c r="J359" s="155"/>
      <c r="K359" s="36"/>
      <c r="L359" s="36"/>
      <c r="M359" s="157"/>
    </row>
    <row r="360" spans="1:13" s="130" customFormat="1" ht="12.75" x14ac:dyDescent="0.2">
      <c r="A360" s="35"/>
      <c r="B360" s="168"/>
      <c r="C360" s="166"/>
      <c r="D360" s="167"/>
      <c r="E360" s="26"/>
      <c r="F360" s="165"/>
      <c r="G360" s="165"/>
      <c r="H360" s="153"/>
      <c r="I360" s="37"/>
      <c r="J360" s="155"/>
      <c r="K360" s="36"/>
      <c r="L360" s="36"/>
      <c r="M360" s="157"/>
    </row>
    <row r="361" spans="1:13" s="130" customFormat="1" ht="12.75" x14ac:dyDescent="0.2">
      <c r="A361" s="35"/>
      <c r="B361" s="168"/>
      <c r="C361" s="166"/>
      <c r="D361" s="167"/>
      <c r="E361" s="26"/>
      <c r="F361" s="165"/>
      <c r="G361" s="165"/>
      <c r="H361" s="153"/>
      <c r="I361" s="37"/>
      <c r="J361" s="155"/>
      <c r="K361" s="36"/>
      <c r="L361" s="36"/>
      <c r="M361" s="157"/>
    </row>
    <row r="362" spans="1:13" s="130" customFormat="1" ht="12.75" x14ac:dyDescent="0.2">
      <c r="A362" s="55"/>
      <c r="B362" s="168"/>
      <c r="C362" s="166"/>
      <c r="D362" s="167"/>
      <c r="E362" s="26"/>
      <c r="F362" s="165"/>
      <c r="G362" s="165"/>
      <c r="H362" s="153"/>
      <c r="I362" s="37"/>
      <c r="J362" s="155"/>
      <c r="K362" s="36"/>
      <c r="L362" s="36"/>
      <c r="M362" s="157"/>
    </row>
    <row r="363" spans="1:13" s="130" customFormat="1" ht="12.75" x14ac:dyDescent="0.2">
      <c r="A363" s="35"/>
      <c r="B363" s="168"/>
      <c r="C363" s="166"/>
      <c r="D363" s="167"/>
      <c r="E363" s="26"/>
      <c r="F363" s="165"/>
      <c r="G363" s="165"/>
      <c r="H363" s="153"/>
      <c r="I363" s="37"/>
      <c r="J363" s="155"/>
      <c r="K363" s="36"/>
      <c r="L363" s="36"/>
      <c r="M363" s="157"/>
    </row>
    <row r="364" spans="1:13" s="130" customFormat="1" ht="12.75" x14ac:dyDescent="0.2">
      <c r="A364" s="35"/>
      <c r="B364" s="168"/>
      <c r="C364" s="166"/>
      <c r="D364" s="167"/>
      <c r="E364" s="26"/>
      <c r="F364" s="165"/>
      <c r="G364" s="165"/>
      <c r="H364" s="153"/>
      <c r="I364" s="37"/>
      <c r="J364" s="155"/>
      <c r="K364" s="36"/>
      <c r="L364" s="36"/>
      <c r="M364" s="157"/>
    </row>
    <row r="365" spans="1:13" s="130" customFormat="1" ht="12.75" x14ac:dyDescent="0.2">
      <c r="A365" s="35"/>
      <c r="B365" s="168"/>
      <c r="C365" s="166"/>
      <c r="D365" s="167"/>
      <c r="E365" s="26"/>
      <c r="F365" s="165"/>
      <c r="G365" s="165"/>
      <c r="H365" s="153"/>
      <c r="I365" s="37"/>
      <c r="J365" s="155"/>
      <c r="K365" s="36"/>
      <c r="L365" s="36"/>
      <c r="M365" s="157"/>
    </row>
    <row r="366" spans="1:13" s="130" customFormat="1" ht="12.75" x14ac:dyDescent="0.2">
      <c r="A366" s="35"/>
      <c r="B366" s="168"/>
      <c r="C366" s="166"/>
      <c r="D366" s="167"/>
      <c r="E366" s="26"/>
      <c r="F366" s="165"/>
      <c r="G366" s="165"/>
      <c r="H366" s="153"/>
      <c r="I366" s="37"/>
      <c r="J366" s="155"/>
      <c r="K366" s="36"/>
      <c r="L366" s="36"/>
      <c r="M366" s="157"/>
    </row>
    <row r="367" spans="1:13" s="130" customFormat="1" ht="12.75" x14ac:dyDescent="0.2">
      <c r="A367" s="35"/>
      <c r="B367" s="168"/>
      <c r="C367" s="166"/>
      <c r="D367" s="167"/>
      <c r="E367" s="26"/>
      <c r="F367" s="165"/>
      <c r="G367" s="165"/>
      <c r="H367" s="153"/>
      <c r="I367" s="37"/>
      <c r="J367" s="155"/>
      <c r="K367" s="36"/>
      <c r="L367" s="36"/>
      <c r="M367" s="157"/>
    </row>
    <row r="368" spans="1:13" s="130" customFormat="1" ht="12.75" x14ac:dyDescent="0.2">
      <c r="A368" s="35"/>
      <c r="B368" s="168"/>
      <c r="C368" s="166"/>
      <c r="D368" s="167"/>
      <c r="E368" s="26"/>
      <c r="F368" s="165"/>
      <c r="G368" s="165"/>
      <c r="H368" s="153"/>
      <c r="I368" s="37"/>
      <c r="J368" s="155"/>
      <c r="K368" s="36"/>
      <c r="L368" s="36"/>
      <c r="M368" s="157"/>
    </row>
    <row r="369" spans="1:13" s="130" customFormat="1" ht="12.75" x14ac:dyDescent="0.2">
      <c r="A369" s="35"/>
      <c r="B369" s="168"/>
      <c r="C369" s="166"/>
      <c r="D369" s="167"/>
      <c r="E369" s="26"/>
      <c r="F369" s="165"/>
      <c r="G369" s="165"/>
      <c r="H369" s="153"/>
      <c r="I369" s="37"/>
      <c r="J369" s="155"/>
      <c r="K369" s="36"/>
      <c r="L369" s="36"/>
      <c r="M369" s="157"/>
    </row>
    <row r="370" spans="1:13" s="130" customFormat="1" ht="12.75" x14ac:dyDescent="0.2">
      <c r="A370" s="35"/>
      <c r="B370" s="168"/>
      <c r="C370" s="166"/>
      <c r="D370" s="167"/>
      <c r="E370" s="26"/>
      <c r="F370" s="165"/>
      <c r="G370" s="165"/>
      <c r="H370" s="153"/>
      <c r="I370" s="37"/>
      <c r="J370" s="155"/>
      <c r="K370" s="36"/>
      <c r="L370" s="36"/>
      <c r="M370" s="157"/>
    </row>
    <row r="371" spans="1:13" s="130" customFormat="1" ht="12.75" x14ac:dyDescent="0.2">
      <c r="A371" s="55"/>
      <c r="B371" s="168"/>
      <c r="C371" s="166"/>
      <c r="D371" s="167"/>
      <c r="E371" s="26"/>
      <c r="F371" s="165"/>
      <c r="G371" s="165"/>
      <c r="H371" s="153"/>
      <c r="I371" s="37"/>
      <c r="J371" s="155"/>
      <c r="K371" s="36"/>
      <c r="L371" s="36"/>
      <c r="M371" s="157"/>
    </row>
    <row r="372" spans="1:13" s="130" customFormat="1" ht="12.75" x14ac:dyDescent="0.2">
      <c r="A372" s="55"/>
      <c r="B372" s="168"/>
      <c r="C372" s="166"/>
      <c r="D372" s="167"/>
      <c r="E372" s="26"/>
      <c r="F372" s="165"/>
      <c r="G372" s="165"/>
      <c r="H372" s="153"/>
      <c r="I372" s="37"/>
      <c r="J372" s="155"/>
      <c r="K372" s="36"/>
      <c r="L372" s="36"/>
      <c r="M372" s="157"/>
    </row>
    <row r="373" spans="1:13" s="130" customFormat="1" ht="12.75" x14ac:dyDescent="0.2">
      <c r="A373" s="35"/>
      <c r="B373" s="168"/>
      <c r="C373" s="166"/>
      <c r="D373" s="167"/>
      <c r="E373" s="26"/>
      <c r="F373" s="165"/>
      <c r="G373" s="165"/>
      <c r="H373" s="153"/>
      <c r="I373" s="37"/>
      <c r="J373" s="155"/>
      <c r="K373" s="36"/>
      <c r="L373" s="36"/>
      <c r="M373" s="157"/>
    </row>
    <row r="374" spans="1:13" s="130" customFormat="1" ht="12.75" x14ac:dyDescent="0.2">
      <c r="A374" s="55"/>
      <c r="B374" s="168"/>
      <c r="C374" s="166"/>
      <c r="D374" s="167"/>
      <c r="E374" s="26"/>
      <c r="F374" s="165"/>
      <c r="G374" s="165"/>
      <c r="H374" s="153"/>
      <c r="I374" s="37"/>
      <c r="J374" s="155"/>
      <c r="K374" s="36"/>
      <c r="L374" s="36"/>
      <c r="M374" s="157"/>
    </row>
    <row r="375" spans="1:13" s="130" customFormat="1" ht="12.75" x14ac:dyDescent="0.2">
      <c r="A375" s="55"/>
      <c r="B375" s="168"/>
      <c r="C375" s="166"/>
      <c r="D375" s="167"/>
      <c r="E375" s="26"/>
      <c r="F375" s="165"/>
      <c r="G375" s="165"/>
      <c r="H375" s="153"/>
      <c r="I375" s="37"/>
      <c r="J375" s="155"/>
      <c r="K375" s="36"/>
      <c r="L375" s="36"/>
      <c r="M375" s="157"/>
    </row>
    <row r="376" spans="1:13" s="130" customFormat="1" ht="12.75" x14ac:dyDescent="0.2">
      <c r="A376" s="55"/>
      <c r="B376" s="168"/>
      <c r="C376" s="166"/>
      <c r="D376" s="167"/>
      <c r="E376" s="26"/>
      <c r="F376" s="165"/>
      <c r="G376" s="165"/>
      <c r="H376" s="153"/>
      <c r="I376" s="37"/>
      <c r="J376" s="155"/>
      <c r="K376" s="36"/>
      <c r="L376" s="36"/>
      <c r="M376" s="157"/>
    </row>
    <row r="377" spans="1:13" s="130" customFormat="1" ht="12.75" x14ac:dyDescent="0.2">
      <c r="A377" s="55"/>
      <c r="B377" s="168"/>
      <c r="C377" s="166"/>
      <c r="D377" s="167"/>
      <c r="E377" s="26"/>
      <c r="F377" s="165"/>
      <c r="G377" s="165"/>
      <c r="H377" s="153"/>
      <c r="I377" s="37"/>
      <c r="J377" s="155"/>
      <c r="K377" s="36"/>
      <c r="L377" s="36"/>
      <c r="M377" s="157"/>
    </row>
    <row r="378" spans="1:13" s="130" customFormat="1" ht="12.75" x14ac:dyDescent="0.2">
      <c r="A378" s="55"/>
      <c r="B378" s="168"/>
      <c r="C378" s="166"/>
      <c r="D378" s="167"/>
      <c r="E378" s="26"/>
      <c r="F378" s="165"/>
      <c r="G378" s="165"/>
      <c r="H378" s="128"/>
      <c r="I378" s="129"/>
      <c r="J378" s="129"/>
      <c r="M378" s="150"/>
    </row>
    <row r="379" spans="1:13" s="130" customFormat="1" ht="12.75" x14ac:dyDescent="0.2">
      <c r="A379" s="55"/>
      <c r="B379" s="168"/>
      <c r="C379" s="166"/>
      <c r="D379" s="167"/>
      <c r="E379" s="26"/>
      <c r="F379" s="165"/>
      <c r="G379" s="165"/>
      <c r="H379" s="128"/>
      <c r="I379" s="129"/>
      <c r="J379" s="129"/>
      <c r="M379" s="150"/>
    </row>
    <row r="380" spans="1:13" s="130" customFormat="1" ht="12.75" x14ac:dyDescent="0.2">
      <c r="A380" s="35"/>
      <c r="B380" s="168"/>
      <c r="C380" s="166"/>
      <c r="D380" s="167"/>
      <c r="E380" s="26"/>
      <c r="F380" s="165"/>
      <c r="G380" s="165"/>
      <c r="H380" s="128"/>
      <c r="I380" s="129"/>
      <c r="J380" s="129"/>
      <c r="M380" s="150"/>
    </row>
    <row r="381" spans="1:13" s="130" customFormat="1" ht="12.75" x14ac:dyDescent="0.2">
      <c r="A381" s="55"/>
      <c r="B381" s="168"/>
      <c r="C381" s="166"/>
      <c r="D381" s="167"/>
      <c r="E381" s="26"/>
      <c r="F381" s="165"/>
      <c r="G381" s="165"/>
      <c r="H381" s="128"/>
      <c r="I381" s="129"/>
      <c r="J381" s="129"/>
      <c r="M381" s="150"/>
    </row>
    <row r="382" spans="1:13" s="130" customFormat="1" ht="12.75" x14ac:dyDescent="0.2">
      <c r="A382" s="55"/>
      <c r="B382" s="168"/>
      <c r="C382" s="166"/>
      <c r="D382" s="167"/>
      <c r="E382" s="26"/>
      <c r="F382" s="165"/>
      <c r="G382" s="165"/>
      <c r="H382" s="159"/>
      <c r="I382" s="129"/>
      <c r="J382" s="129"/>
      <c r="M382" s="150"/>
    </row>
    <row r="383" spans="1:13" s="130" customFormat="1" ht="12.75" x14ac:dyDescent="0.2">
      <c r="A383" s="55"/>
      <c r="B383" s="168"/>
      <c r="C383" s="166"/>
      <c r="D383" s="167"/>
      <c r="E383" s="26"/>
      <c r="F383" s="165"/>
      <c r="G383" s="165"/>
      <c r="H383" s="128"/>
      <c r="I383" s="129"/>
      <c r="J383" s="129"/>
      <c r="M383" s="150"/>
    </row>
    <row r="384" spans="1:13" s="130" customFormat="1" ht="12.75" x14ac:dyDescent="0.2">
      <c r="A384" s="55"/>
      <c r="B384" s="168"/>
      <c r="C384" s="166"/>
      <c r="D384" s="167"/>
      <c r="E384" s="26"/>
      <c r="F384" s="165"/>
      <c r="G384" s="165"/>
      <c r="H384" s="159"/>
      <c r="I384" s="129"/>
      <c r="J384" s="129"/>
      <c r="M384" s="150"/>
    </row>
    <row r="385" spans="1:13" s="130" customFormat="1" ht="12.75" x14ac:dyDescent="0.2">
      <c r="A385" s="55"/>
      <c r="B385" s="168"/>
      <c r="C385" s="166"/>
      <c r="D385" s="167"/>
      <c r="E385" s="26"/>
      <c r="F385" s="165"/>
      <c r="G385" s="165"/>
      <c r="H385" s="128"/>
      <c r="I385" s="129"/>
      <c r="J385" s="129"/>
      <c r="M385" s="150"/>
    </row>
    <row r="386" spans="1:13" s="130" customFormat="1" ht="12.75" x14ac:dyDescent="0.2">
      <c r="A386" s="55"/>
      <c r="B386" s="168"/>
      <c r="C386" s="166"/>
      <c r="D386" s="167"/>
      <c r="E386" s="26"/>
      <c r="F386" s="165"/>
      <c r="G386" s="165"/>
      <c r="H386" s="159"/>
      <c r="I386" s="169"/>
      <c r="J386" s="169"/>
      <c r="M386" s="150"/>
    </row>
    <row r="387" spans="1:13" s="130" customFormat="1" ht="12.75" x14ac:dyDescent="0.2">
      <c r="A387" s="55"/>
      <c r="B387" s="168"/>
      <c r="C387" s="166"/>
      <c r="D387" s="167"/>
      <c r="E387" s="26"/>
      <c r="F387" s="165"/>
      <c r="G387" s="165"/>
      <c r="H387" s="128"/>
      <c r="I387" s="129"/>
      <c r="J387" s="129"/>
      <c r="M387" s="150"/>
    </row>
    <row r="388" spans="1:13" s="130" customFormat="1" ht="12.75" x14ac:dyDescent="0.2">
      <c r="A388" s="55"/>
      <c r="B388" s="168"/>
      <c r="C388" s="166"/>
      <c r="D388" s="167"/>
      <c r="E388" s="26"/>
      <c r="F388" s="165"/>
      <c r="G388" s="165"/>
      <c r="H388" s="128"/>
      <c r="I388" s="129"/>
      <c r="J388" s="129"/>
      <c r="M388" s="150"/>
    </row>
    <row r="389" spans="1:13" s="130" customFormat="1" ht="12.75" x14ac:dyDescent="0.2">
      <c r="A389" s="55"/>
      <c r="B389" s="168"/>
      <c r="C389" s="166"/>
      <c r="D389" s="167"/>
      <c r="E389" s="26"/>
      <c r="F389" s="165"/>
      <c r="G389" s="165"/>
      <c r="H389" s="128"/>
      <c r="I389" s="129"/>
      <c r="J389" s="129"/>
      <c r="M389" s="150"/>
    </row>
    <row r="390" spans="1:13" s="130" customFormat="1" ht="12.75" x14ac:dyDescent="0.2">
      <c r="A390" s="55"/>
      <c r="B390" s="168"/>
      <c r="C390" s="166"/>
      <c r="D390" s="167"/>
      <c r="E390" s="26"/>
      <c r="F390" s="165"/>
      <c r="G390" s="165"/>
      <c r="H390" s="128"/>
      <c r="I390" s="129"/>
      <c r="J390" s="129"/>
      <c r="M390" s="150"/>
    </row>
    <row r="391" spans="1:13" s="130" customFormat="1" ht="12.75" x14ac:dyDescent="0.2">
      <c r="A391" s="55"/>
      <c r="B391" s="168"/>
      <c r="C391" s="166"/>
      <c r="D391" s="167"/>
      <c r="E391" s="26"/>
      <c r="F391" s="165"/>
      <c r="G391" s="165"/>
      <c r="H391" s="128"/>
      <c r="I391" s="129"/>
      <c r="J391" s="169"/>
      <c r="M391" s="150"/>
    </row>
    <row r="392" spans="1:13" s="130" customFormat="1" ht="12.75" x14ac:dyDescent="0.2">
      <c r="A392" s="55"/>
      <c r="B392" s="168"/>
      <c r="C392" s="166"/>
      <c r="D392" s="167"/>
      <c r="E392" s="26"/>
      <c r="F392" s="165"/>
      <c r="G392" s="165"/>
      <c r="H392" s="128"/>
      <c r="I392" s="129"/>
      <c r="J392" s="129"/>
      <c r="M392" s="150"/>
    </row>
    <row r="393" spans="1:13" s="130" customFormat="1" ht="13.5" thickBot="1" x14ac:dyDescent="0.25">
      <c r="A393" s="170"/>
      <c r="B393" s="168"/>
      <c r="C393" s="166"/>
      <c r="D393" s="167"/>
      <c r="E393" s="26"/>
      <c r="F393" s="165"/>
      <c r="G393" s="165"/>
      <c r="H393" s="171"/>
      <c r="I393" s="171"/>
      <c r="J393" s="129"/>
      <c r="M393" s="150"/>
    </row>
    <row r="394" spans="1:13" s="130" customFormat="1" ht="12.75" x14ac:dyDescent="0.2">
      <c r="A394" s="172"/>
      <c r="B394" s="168"/>
      <c r="C394" s="166"/>
      <c r="D394" s="167"/>
      <c r="E394" s="26"/>
      <c r="F394" s="165"/>
      <c r="G394" s="165"/>
      <c r="H394" s="128"/>
      <c r="I394" s="129"/>
      <c r="J394" s="129"/>
      <c r="M394" s="150"/>
    </row>
    <row r="395" spans="1:13" s="130" customFormat="1" ht="12.75" x14ac:dyDescent="0.2">
      <c r="A395" s="172"/>
      <c r="B395" s="168"/>
      <c r="C395" s="166"/>
      <c r="D395" s="167"/>
      <c r="E395" s="26"/>
      <c r="F395" s="165"/>
      <c r="G395" s="165"/>
      <c r="H395" s="128"/>
      <c r="I395" s="129"/>
      <c r="J395" s="129"/>
      <c r="M395" s="150"/>
    </row>
    <row r="396" spans="1:13" s="130" customFormat="1" ht="12.75" x14ac:dyDescent="0.2">
      <c r="A396" s="172"/>
      <c r="B396" s="168"/>
      <c r="C396" s="166"/>
      <c r="D396" s="167"/>
      <c r="E396" s="26"/>
      <c r="F396" s="165"/>
      <c r="G396" s="165"/>
      <c r="H396" s="128"/>
      <c r="I396" s="129"/>
      <c r="J396" s="129"/>
      <c r="M396" s="150"/>
    </row>
    <row r="397" spans="1:13" s="130" customFormat="1" ht="12.75" x14ac:dyDescent="0.2">
      <c r="A397" s="172"/>
      <c r="B397" s="168"/>
      <c r="C397" s="162"/>
      <c r="D397" s="167"/>
      <c r="E397" s="26"/>
      <c r="F397" s="165"/>
      <c r="G397" s="165"/>
      <c r="H397" s="173"/>
      <c r="I397" s="129"/>
      <c r="J397" s="129"/>
      <c r="M397" s="150"/>
    </row>
    <row r="398" spans="1:13" s="130" customFormat="1" ht="12.75" x14ac:dyDescent="0.2">
      <c r="A398" s="121"/>
      <c r="B398" s="168"/>
      <c r="C398" s="166"/>
      <c r="D398" s="167"/>
      <c r="E398" s="26"/>
      <c r="F398" s="165"/>
      <c r="G398" s="165"/>
      <c r="H398" s="128"/>
      <c r="I398" s="129"/>
      <c r="J398" s="129"/>
      <c r="M398" s="150"/>
    </row>
    <row r="399" spans="1:13" s="130" customFormat="1" ht="12.75" x14ac:dyDescent="0.2">
      <c r="A399" s="121"/>
      <c r="B399" s="168"/>
      <c r="C399" s="166"/>
      <c r="D399" s="167"/>
      <c r="E399" s="26"/>
      <c r="F399" s="165"/>
      <c r="G399" s="165"/>
      <c r="H399" s="128"/>
      <c r="I399" s="129"/>
      <c r="J399" s="129"/>
      <c r="M399" s="150"/>
    </row>
    <row r="400" spans="1:13" s="130" customFormat="1" ht="12.75" x14ac:dyDescent="0.2">
      <c r="A400" s="121"/>
      <c r="B400" s="168"/>
      <c r="C400" s="166"/>
      <c r="D400" s="167"/>
      <c r="E400" s="26"/>
      <c r="F400" s="165"/>
      <c r="G400" s="165"/>
      <c r="H400" s="174"/>
      <c r="I400" s="129"/>
      <c r="J400" s="129"/>
      <c r="M400" s="150"/>
    </row>
    <row r="401" spans="1:13" s="130" customFormat="1" ht="12.75" x14ac:dyDescent="0.2">
      <c r="A401" s="121"/>
      <c r="B401" s="168"/>
      <c r="C401" s="166"/>
      <c r="D401" s="167"/>
      <c r="E401" s="26"/>
      <c r="F401" s="165"/>
      <c r="G401" s="165"/>
      <c r="H401" s="174"/>
      <c r="I401" s="129"/>
      <c r="J401" s="129"/>
      <c r="M401" s="150"/>
    </row>
    <row r="402" spans="1:13" s="130" customFormat="1" ht="12.75" x14ac:dyDescent="0.2">
      <c r="A402" s="121"/>
      <c r="B402" s="168"/>
      <c r="C402" s="166"/>
      <c r="D402" s="167"/>
      <c r="E402" s="26"/>
      <c r="F402" s="165"/>
      <c r="G402" s="165"/>
      <c r="H402" s="174"/>
      <c r="I402" s="129"/>
      <c r="J402" s="129"/>
      <c r="M402" s="150"/>
    </row>
    <row r="403" spans="1:13" s="130" customFormat="1" ht="12.75" x14ac:dyDescent="0.2">
      <c r="A403" s="121"/>
      <c r="B403" s="168"/>
      <c r="C403" s="166"/>
      <c r="D403" s="167"/>
      <c r="E403" s="26"/>
      <c r="F403" s="165"/>
      <c r="G403" s="165"/>
      <c r="H403" s="174"/>
      <c r="I403" s="129"/>
      <c r="J403" s="129"/>
      <c r="M403" s="150"/>
    </row>
    <row r="404" spans="1:13" s="130" customFormat="1" ht="12.75" x14ac:dyDescent="0.2">
      <c r="A404" s="121"/>
      <c r="B404" s="168"/>
      <c r="C404" s="166"/>
      <c r="D404" s="167"/>
      <c r="E404" s="26"/>
      <c r="F404" s="165"/>
      <c r="G404" s="165"/>
      <c r="H404" s="174"/>
      <c r="I404" s="129"/>
      <c r="J404" s="129"/>
      <c r="M404" s="150"/>
    </row>
    <row r="405" spans="1:13" s="130" customFormat="1" ht="12.75" x14ac:dyDescent="0.2">
      <c r="A405" s="121"/>
      <c r="B405" s="168"/>
      <c r="C405" s="166"/>
      <c r="D405" s="167"/>
      <c r="E405" s="26"/>
      <c r="F405" s="165"/>
      <c r="G405" s="165"/>
      <c r="H405" s="174"/>
      <c r="I405" s="129"/>
      <c r="J405" s="129"/>
      <c r="M405" s="150"/>
    </row>
    <row r="406" spans="1:13" s="130" customFormat="1" ht="12.75" x14ac:dyDescent="0.2">
      <c r="A406" s="121"/>
      <c r="B406" s="168"/>
      <c r="C406" s="166"/>
      <c r="D406" s="167"/>
      <c r="E406" s="26"/>
      <c r="F406" s="165"/>
      <c r="G406" s="165"/>
      <c r="H406" s="174"/>
      <c r="I406" s="129"/>
      <c r="J406" s="129"/>
      <c r="M406" s="150"/>
    </row>
    <row r="407" spans="1:13" s="130" customFormat="1" ht="12.75" x14ac:dyDescent="0.2">
      <c r="A407" s="121"/>
      <c r="B407" s="168"/>
      <c r="C407" s="166"/>
      <c r="D407" s="167"/>
      <c r="E407" s="26"/>
      <c r="F407" s="165"/>
      <c r="G407" s="165"/>
      <c r="H407" s="174"/>
      <c r="I407" s="129"/>
      <c r="J407" s="129"/>
      <c r="M407" s="150"/>
    </row>
    <row r="408" spans="1:13" s="130" customFormat="1" ht="12.75" x14ac:dyDescent="0.2">
      <c r="A408" s="121"/>
      <c r="B408" s="168"/>
      <c r="C408" s="166"/>
      <c r="D408" s="167"/>
      <c r="E408" s="26"/>
      <c r="F408" s="165"/>
      <c r="G408" s="165"/>
      <c r="H408" s="128"/>
      <c r="I408" s="129"/>
      <c r="J408" s="129"/>
      <c r="M408" s="150"/>
    </row>
    <row r="409" spans="1:13" s="130" customFormat="1" ht="12.75" x14ac:dyDescent="0.2">
      <c r="A409" s="121"/>
      <c r="B409" s="168"/>
      <c r="C409" s="166"/>
      <c r="D409" s="167"/>
      <c r="E409" s="26"/>
      <c r="F409" s="165"/>
      <c r="G409" s="165"/>
      <c r="H409" s="126"/>
      <c r="I409" s="129"/>
      <c r="J409" s="129"/>
      <c r="M409" s="150"/>
    </row>
    <row r="410" spans="1:13" s="130" customFormat="1" ht="12.75" x14ac:dyDescent="0.2">
      <c r="A410" s="121"/>
      <c r="B410" s="168"/>
      <c r="C410" s="166"/>
      <c r="D410" s="167"/>
      <c r="E410" s="26"/>
      <c r="F410" s="165"/>
      <c r="G410" s="165"/>
      <c r="H410" s="126"/>
      <c r="I410" s="129"/>
      <c r="J410" s="129"/>
      <c r="M410" s="150"/>
    </row>
    <row r="411" spans="1:13" ht="12" customHeight="1" x14ac:dyDescent="0.2">
      <c r="B411" s="168"/>
      <c r="C411" s="166"/>
      <c r="D411" s="167"/>
      <c r="F411" s="165"/>
      <c r="G411" s="165"/>
      <c r="I411" s="175"/>
      <c r="J411" s="175"/>
    </row>
    <row r="412" spans="1:13" ht="12" customHeight="1" x14ac:dyDescent="0.2">
      <c r="B412" s="168"/>
      <c r="C412" s="166"/>
      <c r="D412" s="167"/>
      <c r="F412" s="165"/>
      <c r="G412" s="165"/>
    </row>
    <row r="413" spans="1:13" ht="12" customHeight="1" x14ac:dyDescent="0.2">
      <c r="B413" s="168"/>
      <c r="C413" s="166"/>
      <c r="D413" s="167"/>
      <c r="F413" s="165"/>
      <c r="G413" s="165"/>
    </row>
    <row r="414" spans="1:13" ht="12" customHeight="1" x14ac:dyDescent="0.2">
      <c r="B414" s="168"/>
      <c r="C414" s="166"/>
      <c r="D414" s="167"/>
      <c r="F414" s="165"/>
      <c r="G414" s="165"/>
    </row>
    <row r="415" spans="1:13" ht="12" customHeight="1" x14ac:dyDescent="0.2">
      <c r="B415" s="168"/>
      <c r="C415" s="166"/>
      <c r="D415" s="167"/>
      <c r="F415" s="165"/>
      <c r="G415" s="165"/>
    </row>
    <row r="416" spans="1:13" ht="12" customHeight="1" x14ac:dyDescent="0.2">
      <c r="B416" s="168"/>
      <c r="C416" s="166"/>
      <c r="D416" s="167"/>
      <c r="F416" s="165"/>
      <c r="G416" s="165"/>
    </row>
    <row r="417" spans="2:13" ht="12" customHeight="1" x14ac:dyDescent="0.2">
      <c r="B417" s="168"/>
      <c r="C417" s="166"/>
      <c r="D417" s="167"/>
    </row>
    <row r="418" spans="2:13" ht="12" customHeight="1" x14ac:dyDescent="0.2">
      <c r="B418" s="168"/>
      <c r="C418" s="166"/>
      <c r="D418" s="167"/>
    </row>
    <row r="419" spans="2:13" ht="12" customHeight="1" x14ac:dyDescent="0.2">
      <c r="B419" s="168"/>
      <c r="C419" s="166"/>
      <c r="D419" s="167"/>
    </row>
    <row r="420" spans="2:13" ht="12" customHeight="1" x14ac:dyDescent="0.2">
      <c r="B420" s="168"/>
    </row>
    <row r="423" spans="2:13" ht="12" customHeight="1" x14ac:dyDescent="0.2">
      <c r="H423" s="121"/>
      <c r="I423" s="121"/>
      <c r="J423" s="121"/>
      <c r="M423" s="121"/>
    </row>
    <row r="424" spans="2:13" ht="12" customHeight="1" x14ac:dyDescent="0.2">
      <c r="H424" s="121"/>
      <c r="I424" s="121"/>
      <c r="J424" s="121"/>
      <c r="M424" s="121"/>
    </row>
    <row r="425" spans="2:13" ht="12" customHeight="1" x14ac:dyDescent="0.2">
      <c r="H425" s="121"/>
      <c r="I425" s="121"/>
      <c r="J425" s="121"/>
      <c r="M425" s="121"/>
    </row>
    <row r="426" spans="2:13" ht="12" customHeight="1" x14ac:dyDescent="0.2">
      <c r="H426" s="121"/>
      <c r="I426" s="121"/>
      <c r="J426" s="121"/>
      <c r="M426" s="121"/>
    </row>
    <row r="427" spans="2:13" ht="12" customHeight="1" x14ac:dyDescent="0.2">
      <c r="H427" s="121"/>
      <c r="I427" s="121"/>
      <c r="J427" s="121"/>
      <c r="M427" s="121"/>
    </row>
    <row r="428" spans="2:13" ht="12" customHeight="1" x14ac:dyDescent="0.2">
      <c r="H428" s="121"/>
      <c r="I428" s="121"/>
      <c r="J428" s="121"/>
      <c r="M428" s="121"/>
    </row>
    <row r="429" spans="2:13" ht="12" customHeight="1" x14ac:dyDescent="0.2">
      <c r="H429" s="121"/>
      <c r="I429" s="121"/>
      <c r="J429" s="121"/>
      <c r="M429" s="121"/>
    </row>
    <row r="430" spans="2:13" ht="12" customHeight="1" x14ac:dyDescent="0.2">
      <c r="H430" s="121"/>
      <c r="I430" s="121"/>
      <c r="J430" s="121"/>
      <c r="M430" s="121"/>
    </row>
    <row r="431" spans="2:13" ht="12" customHeight="1" x14ac:dyDescent="0.2">
      <c r="H431" s="121"/>
      <c r="I431" s="121"/>
      <c r="J431" s="121"/>
      <c r="M431" s="121"/>
    </row>
    <row r="432" spans="2:13" ht="12" customHeight="1" x14ac:dyDescent="0.2">
      <c r="H432" s="121"/>
      <c r="I432" s="121"/>
      <c r="J432" s="121"/>
      <c r="M432" s="121"/>
    </row>
    <row r="433" spans="2:13" ht="12" customHeight="1" x14ac:dyDescent="0.2">
      <c r="H433" s="121"/>
      <c r="I433" s="121"/>
      <c r="J433" s="121"/>
      <c r="M433" s="121"/>
    </row>
    <row r="434" spans="2:13" ht="12" customHeight="1" x14ac:dyDescent="0.2">
      <c r="H434" s="121"/>
      <c r="I434" s="121"/>
      <c r="J434" s="121"/>
      <c r="M434" s="121"/>
    </row>
    <row r="435" spans="2:13" ht="12" customHeight="1" x14ac:dyDescent="0.2">
      <c r="B435" s="121"/>
      <c r="C435" s="121"/>
      <c r="D435" s="244"/>
      <c r="E435" s="121"/>
      <c r="F435" s="121"/>
      <c r="G435" s="121"/>
      <c r="H435" s="121"/>
      <c r="I435" s="121"/>
      <c r="J435" s="121"/>
      <c r="M435" s="121"/>
    </row>
    <row r="436" spans="2:13" ht="12" customHeight="1" x14ac:dyDescent="0.2">
      <c r="B436" s="121"/>
      <c r="C436" s="121"/>
      <c r="D436" s="244"/>
      <c r="E436" s="121"/>
      <c r="F436" s="121"/>
      <c r="G436" s="121"/>
      <c r="H436" s="121"/>
      <c r="I436" s="121"/>
      <c r="J436" s="121"/>
      <c r="M436" s="121"/>
    </row>
    <row r="437" spans="2:13" ht="12" customHeight="1" x14ac:dyDescent="0.2">
      <c r="B437" s="121"/>
      <c r="C437" s="121"/>
      <c r="D437" s="244"/>
      <c r="E437" s="121"/>
      <c r="F437" s="121"/>
      <c r="G437" s="121"/>
      <c r="H437" s="121"/>
      <c r="I437" s="121"/>
      <c r="J437" s="121"/>
      <c r="M437" s="121"/>
    </row>
    <row r="438" spans="2:13" ht="12" customHeight="1" x14ac:dyDescent="0.2">
      <c r="B438" s="121"/>
      <c r="C438" s="121"/>
      <c r="D438" s="244"/>
      <c r="E438" s="121"/>
      <c r="F438" s="121"/>
      <c r="G438" s="121"/>
      <c r="H438" s="121"/>
      <c r="I438" s="121"/>
      <c r="J438" s="121"/>
      <c r="M438" s="121"/>
    </row>
    <row r="439" spans="2:13" ht="12" customHeight="1" x14ac:dyDescent="0.2">
      <c r="B439" s="121"/>
      <c r="C439" s="121"/>
      <c r="D439" s="244"/>
      <c r="E439" s="121"/>
      <c r="F439" s="121"/>
      <c r="G439" s="121"/>
      <c r="H439" s="121"/>
      <c r="I439" s="121"/>
      <c r="J439" s="121"/>
      <c r="M439" s="121"/>
    </row>
    <row r="440" spans="2:13" ht="12" customHeight="1" x14ac:dyDescent="0.2">
      <c r="B440" s="121"/>
      <c r="C440" s="121"/>
      <c r="D440" s="244"/>
      <c r="E440" s="121"/>
      <c r="F440" s="121"/>
      <c r="G440" s="121"/>
      <c r="H440" s="121"/>
      <c r="I440" s="121"/>
      <c r="J440" s="121"/>
      <c r="M440" s="121"/>
    </row>
    <row r="441" spans="2:13" ht="12" customHeight="1" x14ac:dyDescent="0.2">
      <c r="B441" s="121"/>
      <c r="C441" s="121"/>
      <c r="D441" s="244"/>
      <c r="E441" s="121"/>
      <c r="F441" s="121"/>
      <c r="G441" s="121"/>
      <c r="H441" s="121"/>
      <c r="I441" s="121"/>
      <c r="J441" s="121"/>
      <c r="M441" s="121"/>
    </row>
    <row r="442" spans="2:13" ht="12" customHeight="1" x14ac:dyDescent="0.2">
      <c r="B442" s="121"/>
      <c r="C442" s="121"/>
      <c r="D442" s="244"/>
      <c r="E442" s="121"/>
      <c r="F442" s="121"/>
      <c r="G442" s="121"/>
      <c r="H442" s="121"/>
      <c r="I442" s="121"/>
      <c r="J442" s="121"/>
      <c r="M442" s="121"/>
    </row>
    <row r="443" spans="2:13" ht="12" customHeight="1" x14ac:dyDescent="0.2">
      <c r="B443" s="121"/>
      <c r="C443" s="121"/>
      <c r="D443" s="244"/>
      <c r="E443" s="121"/>
      <c r="F443" s="121"/>
      <c r="G443" s="121"/>
      <c r="H443" s="121"/>
      <c r="I443" s="121"/>
      <c r="J443" s="121"/>
      <c r="M443" s="121"/>
    </row>
    <row r="444" spans="2:13" ht="12" customHeight="1" x14ac:dyDescent="0.2">
      <c r="B444" s="121"/>
      <c r="C444" s="121"/>
      <c r="D444" s="244"/>
      <c r="E444" s="121"/>
      <c r="F444" s="121"/>
      <c r="G444" s="121"/>
      <c r="H444" s="121"/>
      <c r="I444" s="121"/>
      <c r="J444" s="121"/>
      <c r="M444" s="121"/>
    </row>
    <row r="445" spans="2:13" ht="12" customHeight="1" x14ac:dyDescent="0.2">
      <c r="B445" s="121"/>
      <c r="C445" s="121"/>
      <c r="D445" s="244"/>
      <c r="E445" s="121"/>
      <c r="F445" s="121"/>
      <c r="G445" s="121"/>
      <c r="H445" s="121"/>
      <c r="I445" s="121"/>
      <c r="J445" s="121"/>
      <c r="M445" s="121"/>
    </row>
    <row r="446" spans="2:13" ht="12" customHeight="1" x14ac:dyDescent="0.2">
      <c r="B446" s="121"/>
      <c r="C446" s="121"/>
      <c r="D446" s="244"/>
      <c r="E446" s="121"/>
      <c r="F446" s="121"/>
      <c r="G446" s="121"/>
      <c r="H446" s="121"/>
      <c r="I446" s="121"/>
      <c r="J446" s="121"/>
      <c r="M446" s="121"/>
    </row>
    <row r="447" spans="2:13" ht="12" customHeight="1" x14ac:dyDescent="0.2">
      <c r="B447" s="121"/>
      <c r="C447" s="121"/>
      <c r="D447" s="244"/>
      <c r="E447" s="121"/>
      <c r="F447" s="121"/>
      <c r="G447" s="121"/>
      <c r="H447" s="121"/>
      <c r="I447" s="121"/>
      <c r="J447" s="121"/>
      <c r="M447" s="121"/>
    </row>
    <row r="448" spans="2:13" ht="12" customHeight="1" x14ac:dyDescent="0.2">
      <c r="B448" s="121"/>
      <c r="C448" s="121"/>
      <c r="D448" s="244"/>
      <c r="E448" s="121"/>
      <c r="F448" s="121"/>
      <c r="G448" s="121"/>
      <c r="H448" s="121"/>
      <c r="I448" s="121"/>
      <c r="J448" s="121"/>
      <c r="M448" s="121"/>
    </row>
    <row r="449" spans="2:13" ht="12" customHeight="1" x14ac:dyDescent="0.2">
      <c r="B449" s="121"/>
      <c r="C449" s="121"/>
      <c r="D449" s="244"/>
      <c r="E449" s="121"/>
      <c r="F449" s="121"/>
      <c r="G449" s="121"/>
      <c r="H449" s="121"/>
      <c r="I449" s="121"/>
      <c r="J449" s="121"/>
      <c r="M449" s="121"/>
    </row>
    <row r="450" spans="2:13" ht="12" customHeight="1" x14ac:dyDescent="0.2">
      <c r="B450" s="121"/>
      <c r="C450" s="121"/>
      <c r="D450" s="244"/>
      <c r="E450" s="121"/>
      <c r="F450" s="121"/>
      <c r="G450" s="121"/>
      <c r="H450" s="121"/>
      <c r="I450" s="121"/>
      <c r="J450" s="121"/>
      <c r="M450" s="121"/>
    </row>
    <row r="451" spans="2:13" ht="12" customHeight="1" x14ac:dyDescent="0.2">
      <c r="B451" s="121"/>
      <c r="C451" s="121"/>
      <c r="D451" s="244"/>
      <c r="E451" s="121"/>
      <c r="F451" s="121"/>
      <c r="G451" s="121"/>
      <c r="H451" s="121"/>
      <c r="I451" s="121"/>
      <c r="J451" s="121"/>
      <c r="M451" s="121"/>
    </row>
    <row r="452" spans="2:13" ht="12" customHeight="1" x14ac:dyDescent="0.2">
      <c r="B452" s="121"/>
      <c r="C452" s="121"/>
      <c r="D452" s="244"/>
      <c r="E452" s="121"/>
      <c r="F452" s="121"/>
      <c r="G452" s="121"/>
      <c r="H452" s="121"/>
      <c r="I452" s="121"/>
      <c r="J452" s="121"/>
      <c r="M452" s="121"/>
    </row>
    <row r="453" spans="2:13" ht="12" customHeight="1" x14ac:dyDescent="0.2">
      <c r="B453" s="121"/>
      <c r="C453" s="121"/>
      <c r="D453" s="244"/>
      <c r="E453" s="121"/>
      <c r="F453" s="121"/>
      <c r="G453" s="121"/>
      <c r="H453" s="121"/>
      <c r="I453" s="121"/>
      <c r="J453" s="121"/>
      <c r="M453" s="121"/>
    </row>
    <row r="454" spans="2:13" ht="12" customHeight="1" x14ac:dyDescent="0.2">
      <c r="B454" s="121"/>
      <c r="C454" s="121"/>
      <c r="D454" s="244"/>
      <c r="E454" s="121"/>
      <c r="F454" s="121"/>
      <c r="G454" s="121"/>
      <c r="H454" s="121"/>
      <c r="I454" s="121"/>
      <c r="J454" s="121"/>
      <c r="M454" s="121"/>
    </row>
    <row r="455" spans="2:13" ht="12" customHeight="1" x14ac:dyDescent="0.2">
      <c r="B455" s="121"/>
      <c r="C455" s="121"/>
      <c r="D455" s="244"/>
      <c r="E455" s="121"/>
      <c r="F455" s="121"/>
      <c r="G455" s="121"/>
      <c r="H455" s="121"/>
      <c r="I455" s="121"/>
      <c r="J455" s="121"/>
      <c r="M455" s="121"/>
    </row>
    <row r="456" spans="2:13" ht="12" customHeight="1" x14ac:dyDescent="0.2">
      <c r="B456" s="121"/>
      <c r="C456" s="121"/>
      <c r="D456" s="244"/>
      <c r="E456" s="121"/>
      <c r="F456" s="121"/>
      <c r="G456" s="121"/>
      <c r="H456" s="121"/>
      <c r="I456" s="121"/>
      <c r="J456" s="121"/>
      <c r="M456" s="121"/>
    </row>
    <row r="457" spans="2:13" ht="12" customHeight="1" x14ac:dyDescent="0.2">
      <c r="B457" s="121"/>
      <c r="C457" s="121"/>
      <c r="D457" s="244"/>
      <c r="E457" s="121"/>
      <c r="F457" s="121"/>
      <c r="G457" s="121"/>
      <c r="H457" s="121"/>
      <c r="I457" s="121"/>
      <c r="J457" s="121"/>
      <c r="M457" s="121"/>
    </row>
    <row r="458" spans="2:13" ht="12" customHeight="1" x14ac:dyDescent="0.2">
      <c r="B458" s="121"/>
      <c r="C458" s="121"/>
      <c r="D458" s="244"/>
      <c r="E458" s="121"/>
      <c r="F458" s="121"/>
      <c r="G458" s="121"/>
      <c r="H458" s="121"/>
      <c r="I458" s="121"/>
      <c r="J458" s="121"/>
      <c r="M458" s="121"/>
    </row>
    <row r="459" spans="2:13" ht="12" customHeight="1" x14ac:dyDescent="0.2">
      <c r="B459" s="121"/>
      <c r="C459" s="121"/>
      <c r="D459" s="244"/>
      <c r="E459" s="121"/>
      <c r="F459" s="121"/>
      <c r="G459" s="121"/>
      <c r="H459" s="121"/>
      <c r="I459" s="121"/>
      <c r="J459" s="121"/>
      <c r="M459" s="121"/>
    </row>
    <row r="460" spans="2:13" ht="12" customHeight="1" x14ac:dyDescent="0.2">
      <c r="B460" s="121"/>
      <c r="C460" s="121"/>
      <c r="D460" s="244"/>
      <c r="E460" s="121"/>
      <c r="F460" s="121"/>
      <c r="G460" s="121"/>
      <c r="H460" s="121"/>
      <c r="I460" s="121"/>
      <c r="J460" s="121"/>
      <c r="M460" s="121"/>
    </row>
    <row r="461" spans="2:13" ht="12" customHeight="1" x14ac:dyDescent="0.2">
      <c r="B461" s="121"/>
      <c r="C461" s="121"/>
      <c r="D461" s="244"/>
      <c r="E461" s="121"/>
      <c r="F461" s="121"/>
      <c r="G461" s="121"/>
      <c r="H461" s="121"/>
      <c r="I461" s="121"/>
      <c r="J461" s="121"/>
      <c r="M461" s="121"/>
    </row>
    <row r="462" spans="2:13" ht="12" customHeight="1" x14ac:dyDescent="0.2">
      <c r="B462" s="121"/>
      <c r="C462" s="121"/>
      <c r="D462" s="244"/>
      <c r="E462" s="121"/>
      <c r="F462" s="121"/>
      <c r="G462" s="121"/>
      <c r="H462" s="121"/>
      <c r="I462" s="121"/>
      <c r="J462" s="121"/>
      <c r="M462" s="121"/>
    </row>
    <row r="463" spans="2:13" ht="12" customHeight="1" x14ac:dyDescent="0.2">
      <c r="B463" s="121"/>
      <c r="C463" s="121"/>
      <c r="D463" s="244"/>
      <c r="E463" s="121"/>
      <c r="F463" s="121"/>
      <c r="G463" s="121"/>
      <c r="H463" s="121"/>
      <c r="I463" s="121"/>
      <c r="J463" s="121"/>
      <c r="M463" s="121"/>
    </row>
    <row r="464" spans="2:13" ht="12" customHeight="1" x14ac:dyDescent="0.2">
      <c r="B464" s="121"/>
      <c r="C464" s="121"/>
      <c r="D464" s="244"/>
      <c r="E464" s="121"/>
      <c r="F464" s="121"/>
      <c r="G464" s="121"/>
      <c r="H464" s="121"/>
      <c r="I464" s="121"/>
      <c r="J464" s="121"/>
      <c r="M464" s="121"/>
    </row>
    <row r="465" spans="2:13" ht="12" customHeight="1" x14ac:dyDescent="0.2">
      <c r="B465" s="121"/>
      <c r="C465" s="121"/>
      <c r="D465" s="244"/>
      <c r="E465" s="121"/>
      <c r="F465" s="121"/>
      <c r="G465" s="121"/>
      <c r="H465" s="121"/>
      <c r="I465" s="121"/>
      <c r="J465" s="121"/>
      <c r="M465" s="121"/>
    </row>
    <row r="466" spans="2:13" ht="12" customHeight="1" x14ac:dyDescent="0.2">
      <c r="B466" s="121"/>
      <c r="C466" s="121"/>
      <c r="D466" s="244"/>
      <c r="E466" s="121"/>
      <c r="F466" s="121"/>
      <c r="G466" s="121"/>
      <c r="H466" s="121"/>
      <c r="I466" s="121"/>
      <c r="J466" s="121"/>
      <c r="M466" s="121"/>
    </row>
    <row r="467" spans="2:13" ht="12" customHeight="1" x14ac:dyDescent="0.2">
      <c r="B467" s="121"/>
      <c r="C467" s="121"/>
      <c r="D467" s="244"/>
      <c r="E467" s="121"/>
      <c r="F467" s="121"/>
      <c r="G467" s="121"/>
      <c r="H467" s="121"/>
      <c r="I467" s="121"/>
      <c r="J467" s="121"/>
      <c r="M467" s="121"/>
    </row>
    <row r="468" spans="2:13" ht="12" customHeight="1" x14ac:dyDescent="0.2">
      <c r="B468" s="121"/>
      <c r="C468" s="121"/>
      <c r="D468" s="244"/>
      <c r="E468" s="121"/>
      <c r="F468" s="121"/>
      <c r="G468" s="121"/>
      <c r="H468" s="121"/>
      <c r="I468" s="121"/>
      <c r="J468" s="121"/>
      <c r="M468" s="121"/>
    </row>
    <row r="469" spans="2:13" ht="12" customHeight="1" x14ac:dyDescent="0.2">
      <c r="B469" s="121"/>
      <c r="C469" s="121"/>
      <c r="D469" s="244"/>
      <c r="E469" s="121"/>
      <c r="F469" s="121"/>
      <c r="G469" s="121"/>
      <c r="H469" s="121"/>
      <c r="I469" s="121"/>
      <c r="J469" s="121"/>
      <c r="M469" s="121"/>
    </row>
    <row r="470" spans="2:13" ht="12" customHeight="1" x14ac:dyDescent="0.2">
      <c r="B470" s="121"/>
      <c r="C470" s="121"/>
      <c r="D470" s="244"/>
      <c r="E470" s="121"/>
      <c r="F470" s="121"/>
      <c r="G470" s="121"/>
      <c r="H470" s="121"/>
      <c r="I470" s="121"/>
      <c r="J470" s="121"/>
      <c r="M470" s="121"/>
    </row>
    <row r="471" spans="2:13" ht="12" customHeight="1" x14ac:dyDescent="0.2">
      <c r="B471" s="121"/>
      <c r="C471" s="121"/>
      <c r="D471" s="244"/>
      <c r="E471" s="121"/>
      <c r="F471" s="121"/>
      <c r="G471" s="121"/>
      <c r="H471" s="121"/>
      <c r="I471" s="121"/>
      <c r="J471" s="121"/>
      <c r="M471" s="121"/>
    </row>
    <row r="472" spans="2:13" ht="12" customHeight="1" x14ac:dyDescent="0.2">
      <c r="B472" s="121"/>
      <c r="C472" s="121"/>
      <c r="D472" s="244"/>
      <c r="E472" s="121"/>
      <c r="F472" s="121"/>
      <c r="G472" s="121"/>
      <c r="H472" s="121"/>
      <c r="I472" s="121"/>
      <c r="J472" s="121"/>
      <c r="M472" s="121"/>
    </row>
    <row r="473" spans="2:13" ht="12" customHeight="1" x14ac:dyDescent="0.2">
      <c r="B473" s="121"/>
      <c r="C473" s="121"/>
      <c r="D473" s="244"/>
      <c r="E473" s="121"/>
      <c r="F473" s="121"/>
      <c r="G473" s="121"/>
      <c r="H473" s="121"/>
      <c r="I473" s="121"/>
      <c r="J473" s="121"/>
      <c r="M473" s="121"/>
    </row>
    <row r="474" spans="2:13" ht="12" customHeight="1" x14ac:dyDescent="0.2">
      <c r="B474" s="121"/>
      <c r="C474" s="121"/>
      <c r="D474" s="244"/>
      <c r="E474" s="121"/>
      <c r="F474" s="121"/>
      <c r="G474" s="121"/>
      <c r="H474" s="121"/>
      <c r="I474" s="121"/>
      <c r="J474" s="121"/>
      <c r="M474" s="121"/>
    </row>
    <row r="475" spans="2:13" ht="12" customHeight="1" x14ac:dyDescent="0.2">
      <c r="B475" s="121"/>
      <c r="C475" s="121"/>
      <c r="D475" s="244"/>
      <c r="E475" s="121"/>
      <c r="F475" s="121"/>
      <c r="G475" s="121"/>
      <c r="H475" s="121"/>
      <c r="I475" s="121"/>
      <c r="J475" s="121"/>
      <c r="M475" s="121"/>
    </row>
    <row r="476" spans="2:13" ht="12" customHeight="1" x14ac:dyDescent="0.2">
      <c r="B476" s="121"/>
      <c r="C476" s="121"/>
      <c r="D476" s="244"/>
      <c r="E476" s="121"/>
      <c r="F476" s="121"/>
      <c r="G476" s="121"/>
      <c r="H476" s="121"/>
      <c r="I476" s="121"/>
      <c r="J476" s="121"/>
      <c r="M476" s="121"/>
    </row>
    <row r="477" spans="2:13" ht="12" customHeight="1" x14ac:dyDescent="0.2">
      <c r="B477" s="121"/>
      <c r="C477" s="121"/>
      <c r="D477" s="244"/>
      <c r="E477" s="121"/>
      <c r="F477" s="121"/>
      <c r="G477" s="121"/>
      <c r="H477" s="121"/>
      <c r="I477" s="121"/>
      <c r="J477" s="121"/>
      <c r="M477" s="121"/>
    </row>
    <row r="478" spans="2:13" ht="12" customHeight="1" x14ac:dyDescent="0.2">
      <c r="B478" s="121"/>
      <c r="C478" s="121"/>
      <c r="D478" s="244"/>
      <c r="E478" s="121"/>
      <c r="F478" s="121"/>
      <c r="G478" s="121"/>
      <c r="H478" s="121"/>
      <c r="I478" s="121"/>
      <c r="J478" s="121"/>
      <c r="M478" s="121"/>
    </row>
    <row r="479" spans="2:13" ht="12" customHeight="1" x14ac:dyDescent="0.2">
      <c r="B479" s="121"/>
      <c r="C479" s="121"/>
      <c r="D479" s="244"/>
      <c r="E479" s="121"/>
      <c r="F479" s="121"/>
      <c r="G479" s="121"/>
      <c r="H479" s="121"/>
      <c r="I479" s="121"/>
      <c r="J479" s="121"/>
      <c r="M479" s="121"/>
    </row>
    <row r="480" spans="2:13" ht="12" customHeight="1" x14ac:dyDescent="0.2">
      <c r="B480" s="121"/>
      <c r="C480" s="121"/>
      <c r="D480" s="244"/>
      <c r="E480" s="121"/>
      <c r="F480" s="121"/>
      <c r="G480" s="121"/>
      <c r="H480" s="121"/>
      <c r="I480" s="121"/>
      <c r="J480" s="121"/>
      <c r="M480" s="121"/>
    </row>
    <row r="481" spans="2:13" ht="12" customHeight="1" x14ac:dyDescent="0.2">
      <c r="B481" s="121"/>
      <c r="C481" s="121"/>
      <c r="D481" s="244"/>
      <c r="E481" s="121"/>
      <c r="F481" s="121"/>
      <c r="G481" s="121"/>
      <c r="H481" s="121"/>
      <c r="I481" s="121"/>
      <c r="J481" s="121"/>
      <c r="M481" s="121"/>
    </row>
    <row r="482" spans="2:13" ht="12" customHeight="1" x14ac:dyDescent="0.2">
      <c r="B482" s="121"/>
      <c r="C482" s="121"/>
      <c r="D482" s="244"/>
      <c r="E482" s="121"/>
      <c r="F482" s="121"/>
      <c r="G482" s="121"/>
      <c r="H482" s="121"/>
      <c r="I482" s="121"/>
      <c r="J482" s="121"/>
      <c r="M482" s="121"/>
    </row>
    <row r="483" spans="2:13" ht="12" customHeight="1" x14ac:dyDescent="0.2">
      <c r="B483" s="121"/>
      <c r="C483" s="121"/>
      <c r="D483" s="244"/>
      <c r="E483" s="121"/>
      <c r="F483" s="121"/>
      <c r="G483" s="121"/>
      <c r="H483" s="121"/>
      <c r="I483" s="121"/>
      <c r="J483" s="121"/>
      <c r="M483" s="121"/>
    </row>
    <row r="484" spans="2:13" ht="12" customHeight="1" x14ac:dyDescent="0.2">
      <c r="B484" s="121"/>
      <c r="C484" s="121"/>
      <c r="D484" s="244"/>
      <c r="E484" s="121"/>
      <c r="F484" s="121"/>
      <c r="G484" s="121"/>
      <c r="H484" s="121"/>
      <c r="I484" s="121"/>
      <c r="J484" s="121"/>
      <c r="M484" s="121"/>
    </row>
    <row r="485" spans="2:13" ht="12" customHeight="1" x14ac:dyDescent="0.2">
      <c r="B485" s="121"/>
      <c r="C485" s="121"/>
      <c r="D485" s="244"/>
      <c r="E485" s="121"/>
      <c r="F485" s="121"/>
      <c r="G485" s="121"/>
      <c r="H485" s="121"/>
      <c r="I485" s="121"/>
      <c r="J485" s="121"/>
      <c r="M485" s="121"/>
    </row>
    <row r="486" spans="2:13" ht="12" customHeight="1" x14ac:dyDescent="0.2">
      <c r="B486" s="121"/>
      <c r="C486" s="121"/>
      <c r="D486" s="244"/>
      <c r="E486" s="121"/>
      <c r="F486" s="121"/>
      <c r="G486" s="121"/>
      <c r="H486" s="121"/>
      <c r="I486" s="121"/>
      <c r="J486" s="121"/>
      <c r="M486" s="121"/>
    </row>
    <row r="487" spans="2:13" ht="12" customHeight="1" x14ac:dyDescent="0.2">
      <c r="B487" s="121"/>
      <c r="C487" s="121"/>
      <c r="D487" s="244"/>
      <c r="E487" s="121"/>
      <c r="F487" s="121"/>
      <c r="G487" s="121"/>
      <c r="H487" s="121"/>
      <c r="I487" s="121"/>
      <c r="J487" s="121"/>
      <c r="M487" s="121"/>
    </row>
    <row r="488" spans="2:13" ht="12" customHeight="1" x14ac:dyDescent="0.2">
      <c r="B488" s="121"/>
      <c r="C488" s="121"/>
      <c r="D488" s="244"/>
      <c r="E488" s="121"/>
      <c r="F488" s="121"/>
      <c r="G488" s="121"/>
      <c r="H488" s="121"/>
      <c r="I488" s="121"/>
      <c r="J488" s="121"/>
      <c r="M488" s="121"/>
    </row>
    <row r="489" spans="2:13" ht="12" customHeight="1" x14ac:dyDescent="0.2">
      <c r="B489" s="121"/>
      <c r="C489" s="121"/>
      <c r="D489" s="244"/>
      <c r="E489" s="121"/>
      <c r="F489" s="121"/>
      <c r="G489" s="121"/>
      <c r="H489" s="121"/>
      <c r="I489" s="121"/>
      <c r="J489" s="121"/>
      <c r="M489" s="121"/>
    </row>
    <row r="490" spans="2:13" ht="12" customHeight="1" x14ac:dyDescent="0.2">
      <c r="B490" s="121"/>
      <c r="C490" s="121"/>
      <c r="D490" s="244"/>
      <c r="E490" s="121"/>
      <c r="F490" s="121"/>
      <c r="G490" s="121"/>
      <c r="H490" s="121"/>
      <c r="I490" s="121"/>
      <c r="J490" s="121"/>
      <c r="M490" s="121"/>
    </row>
    <row r="491" spans="2:13" ht="12" customHeight="1" x14ac:dyDescent="0.2">
      <c r="B491" s="121"/>
      <c r="C491" s="121"/>
      <c r="D491" s="244"/>
      <c r="E491" s="121"/>
      <c r="F491" s="121"/>
      <c r="G491" s="121"/>
      <c r="H491" s="121"/>
      <c r="I491" s="121"/>
      <c r="J491" s="121"/>
      <c r="M491" s="121"/>
    </row>
    <row r="492" spans="2:13" ht="12" customHeight="1" x14ac:dyDescent="0.2">
      <c r="B492" s="121"/>
      <c r="C492" s="121"/>
      <c r="D492" s="244"/>
      <c r="E492" s="121"/>
      <c r="F492" s="121"/>
      <c r="G492" s="121"/>
      <c r="H492" s="121"/>
      <c r="I492" s="121"/>
      <c r="J492" s="121"/>
      <c r="M492" s="121"/>
    </row>
    <row r="493" spans="2:13" ht="12" customHeight="1" x14ac:dyDescent="0.2">
      <c r="B493" s="121"/>
      <c r="C493" s="121"/>
      <c r="D493" s="244"/>
      <c r="E493" s="121"/>
      <c r="F493" s="121"/>
      <c r="G493" s="121"/>
      <c r="H493" s="121"/>
      <c r="I493" s="121"/>
      <c r="J493" s="121"/>
      <c r="M493" s="121"/>
    </row>
    <row r="494" spans="2:13" ht="12" customHeight="1" x14ac:dyDescent="0.2">
      <c r="B494" s="121"/>
      <c r="C494" s="121"/>
      <c r="D494" s="244"/>
      <c r="E494" s="121"/>
      <c r="F494" s="121"/>
      <c r="G494" s="121"/>
      <c r="H494" s="121"/>
      <c r="I494" s="121"/>
      <c r="J494" s="121"/>
      <c r="M494" s="121"/>
    </row>
    <row r="495" spans="2:13" ht="12" customHeight="1" x14ac:dyDescent="0.2">
      <c r="B495" s="121"/>
      <c r="C495" s="121"/>
      <c r="D495" s="244"/>
      <c r="E495" s="121"/>
      <c r="F495" s="121"/>
      <c r="G495" s="121"/>
      <c r="H495" s="121"/>
      <c r="I495" s="121"/>
      <c r="J495" s="121"/>
      <c r="M495" s="121"/>
    </row>
    <row r="496" spans="2:13" ht="12" customHeight="1" x14ac:dyDescent="0.2">
      <c r="B496" s="121"/>
      <c r="C496" s="121"/>
      <c r="D496" s="244"/>
      <c r="E496" s="121"/>
      <c r="F496" s="121"/>
      <c r="G496" s="121"/>
      <c r="H496" s="121"/>
      <c r="I496" s="121"/>
      <c r="J496" s="121"/>
      <c r="M496" s="121"/>
    </row>
    <row r="497" spans="2:13" ht="12" customHeight="1" x14ac:dyDescent="0.2">
      <c r="B497" s="121"/>
      <c r="C497" s="121"/>
      <c r="D497" s="244"/>
      <c r="E497" s="121"/>
      <c r="F497" s="121"/>
      <c r="G497" s="121"/>
      <c r="H497" s="121"/>
      <c r="I497" s="121"/>
      <c r="J497" s="121"/>
      <c r="M497" s="121"/>
    </row>
    <row r="498" spans="2:13" ht="12" customHeight="1" x14ac:dyDescent="0.2">
      <c r="B498" s="121"/>
      <c r="C498" s="121"/>
      <c r="D498" s="244"/>
      <c r="E498" s="121"/>
      <c r="F498" s="121"/>
      <c r="G498" s="121"/>
      <c r="H498" s="121"/>
      <c r="I498" s="121"/>
      <c r="J498" s="121"/>
      <c r="M498" s="121"/>
    </row>
    <row r="499" spans="2:13" ht="12" customHeight="1" x14ac:dyDescent="0.2">
      <c r="B499" s="121"/>
      <c r="C499" s="121"/>
      <c r="D499" s="244"/>
      <c r="E499" s="121"/>
      <c r="F499" s="121"/>
      <c r="G499" s="121"/>
      <c r="H499" s="121"/>
      <c r="I499" s="121"/>
      <c r="J499" s="121"/>
      <c r="M499" s="121"/>
    </row>
    <row r="500" spans="2:13" ht="12" customHeight="1" x14ac:dyDescent="0.2">
      <c r="B500" s="121"/>
      <c r="C500" s="121"/>
      <c r="D500" s="244"/>
      <c r="E500" s="121"/>
      <c r="F500" s="121"/>
      <c r="G500" s="121"/>
      <c r="H500" s="121"/>
      <c r="I500" s="121"/>
      <c r="J500" s="121"/>
      <c r="M500" s="121"/>
    </row>
    <row r="501" spans="2:13" ht="12" customHeight="1" x14ac:dyDescent="0.2">
      <c r="B501" s="121"/>
      <c r="C501" s="121"/>
      <c r="D501" s="244"/>
      <c r="E501" s="121"/>
      <c r="F501" s="121"/>
      <c r="G501" s="121"/>
      <c r="H501" s="121"/>
      <c r="I501" s="121"/>
      <c r="J501" s="121"/>
      <c r="M501" s="121"/>
    </row>
    <row r="502" spans="2:13" ht="12" customHeight="1" x14ac:dyDescent="0.2">
      <c r="H502" s="121"/>
      <c r="I502" s="121"/>
      <c r="J502" s="121"/>
      <c r="M502" s="121"/>
    </row>
  </sheetData>
  <printOptions gridLinesSet="0"/>
  <pageMargins left="0.74803149606299213" right="0.27559055118110237" top="0.98425196850393704" bottom="0.59055118110236227" header="0.51181102362204722" footer="0.51181102362204722"/>
  <pageSetup paperSize="9" scale="59" fitToHeight="0" orientation="portrait" useFirstPageNumber="1" r:id="rId1"/>
  <headerFooter scaleWithDoc="0" alignWithMargins="0">
    <oddHeader>&amp;L&amp;"Times New Roman,Normal"&amp;8&amp;K000000Herning Kommune og Herning Vand
Dok.nr.: 14815_TBL&amp;R&amp;"Times New Roman,Fed"&amp;8TBL &amp;"Times New Roman,Normal"
Ver. 1.0 - 05.12.18
Side &amp;P af &amp;N</oddHeader>
    <oddFooter>&amp;L&amp;"Arial,normal"&amp;6&amp;K01+037&amp;Z&amp;F&amp;R&amp;"Times New Roman,fed"&amp;8&amp;K09+000COWI</oddFooter>
  </headerFooter>
  <rowBreaks count="5" manualBreakCount="5">
    <brk id="79" min="1" max="6" man="1"/>
    <brk id="144" min="1" max="6" man="1"/>
    <brk id="205" min="1" max="6" man="1"/>
    <brk id="250" min="1" max="6" man="1"/>
    <brk id="266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05A3-8248-4E12-A358-DB477DB9B642}">
  <dimension ref="A1:J85"/>
  <sheetViews>
    <sheetView view="pageLayout" zoomScale="85" zoomScaleNormal="100" zoomScaleSheetLayoutView="100" zoomScalePageLayoutView="85" workbookViewId="0">
      <selection activeCell="F43" sqref="F43"/>
    </sheetView>
  </sheetViews>
  <sheetFormatPr defaultColWidth="9.140625" defaultRowHeight="12.75" x14ac:dyDescent="0.2"/>
  <cols>
    <col min="1" max="1" width="10.7109375" style="9" customWidth="1"/>
    <col min="2" max="2" width="4.140625" style="9" customWidth="1"/>
    <col min="3" max="3" width="23.7109375" style="9" customWidth="1"/>
    <col min="4" max="4" width="18.5703125" style="9" customWidth="1"/>
    <col min="5" max="5" width="4.7109375" style="9" customWidth="1"/>
    <col min="6" max="6" width="31.42578125" style="9" customWidth="1"/>
    <col min="7" max="7" width="0.140625" style="9" customWidth="1"/>
    <col min="8" max="8" width="9.140625" style="9"/>
    <col min="9" max="10" width="9.140625" style="13"/>
    <col min="11" max="16384" width="9.140625" style="9"/>
  </cols>
  <sheetData>
    <row r="1" spans="1:10" s="8" customFormat="1" x14ac:dyDescent="0.2">
      <c r="A1" s="58" t="s">
        <v>640</v>
      </c>
      <c r="B1" s="59" t="s">
        <v>647</v>
      </c>
      <c r="C1" s="59"/>
      <c r="D1" s="59"/>
      <c r="E1" s="59"/>
      <c r="F1" s="60"/>
      <c r="G1" s="1"/>
      <c r="H1" s="7"/>
      <c r="I1" s="12"/>
      <c r="J1" s="12"/>
    </row>
    <row r="2" spans="1:10" s="8" customFormat="1" x14ac:dyDescent="0.2">
      <c r="A2" s="61" t="s">
        <v>3</v>
      </c>
      <c r="B2" s="62" t="s">
        <v>354</v>
      </c>
      <c r="C2" s="62"/>
      <c r="D2" s="62"/>
      <c r="E2" s="62"/>
      <c r="F2" s="63"/>
      <c r="G2" s="2"/>
      <c r="H2" s="7"/>
      <c r="I2" s="12"/>
      <c r="J2" s="12"/>
    </row>
    <row r="3" spans="1:10" ht="12.95" customHeight="1" x14ac:dyDescent="0.2">
      <c r="A3" s="64"/>
      <c r="B3" s="65"/>
      <c r="C3" s="65"/>
      <c r="D3" s="65"/>
      <c r="E3" s="65"/>
      <c r="F3" s="66"/>
      <c r="G3" s="3"/>
      <c r="H3" s="4"/>
    </row>
    <row r="4" spans="1:10" x14ac:dyDescent="0.2">
      <c r="A4" s="67" t="s">
        <v>4</v>
      </c>
      <c r="B4" s="68" t="s">
        <v>32</v>
      </c>
      <c r="C4" s="68"/>
      <c r="D4" s="68"/>
      <c r="E4" s="68"/>
      <c r="F4" s="69"/>
      <c r="G4" s="5"/>
      <c r="H4" s="4"/>
    </row>
    <row r="5" spans="1:10" x14ac:dyDescent="0.2">
      <c r="A5" s="70"/>
      <c r="B5" s="68" t="s">
        <v>54</v>
      </c>
      <c r="C5" s="68"/>
      <c r="D5" s="71"/>
      <c r="E5" s="72"/>
      <c r="F5" s="73" t="s">
        <v>646</v>
      </c>
      <c r="G5" s="5"/>
      <c r="H5" s="4"/>
    </row>
    <row r="6" spans="1:10" x14ac:dyDescent="0.2">
      <c r="A6" s="70"/>
      <c r="B6" s="68"/>
      <c r="C6" s="68"/>
      <c r="D6" s="71"/>
      <c r="E6" s="91"/>
      <c r="F6" s="69"/>
      <c r="G6" s="5"/>
      <c r="H6" s="4"/>
    </row>
    <row r="7" spans="1:10" x14ac:dyDescent="0.2">
      <c r="A7" s="70"/>
      <c r="B7" s="68" t="s">
        <v>50</v>
      </c>
      <c r="C7" s="68"/>
      <c r="D7" s="71"/>
      <c r="E7" s="91"/>
      <c r="F7" s="69"/>
      <c r="G7" s="5"/>
      <c r="H7" s="4"/>
    </row>
    <row r="8" spans="1:10" x14ac:dyDescent="0.2">
      <c r="A8" s="70"/>
      <c r="B8" s="68" t="s">
        <v>58</v>
      </c>
      <c r="C8" s="68"/>
      <c r="D8" s="75"/>
      <c r="E8" s="76"/>
      <c r="F8" s="74"/>
      <c r="G8" s="5"/>
      <c r="H8" s="4"/>
    </row>
    <row r="9" spans="1:10" x14ac:dyDescent="0.2">
      <c r="A9" s="70"/>
      <c r="B9" s="68"/>
      <c r="C9" s="68"/>
      <c r="D9" s="68"/>
      <c r="E9" s="68"/>
      <c r="F9" s="69"/>
      <c r="G9" s="5"/>
      <c r="H9" s="4"/>
    </row>
    <row r="10" spans="1:10" x14ac:dyDescent="0.2">
      <c r="A10" s="70"/>
      <c r="B10" s="68" t="s">
        <v>5</v>
      </c>
      <c r="C10" s="68"/>
      <c r="D10" s="76"/>
      <c r="E10" s="76"/>
      <c r="F10" s="74"/>
      <c r="G10" s="5"/>
      <c r="H10" s="4"/>
      <c r="I10" s="15"/>
      <c r="J10" s="15"/>
    </row>
    <row r="11" spans="1:10" ht="12.75" customHeight="1" x14ac:dyDescent="0.2">
      <c r="A11" s="64"/>
      <c r="B11" s="65"/>
      <c r="C11" s="65"/>
      <c r="D11" s="65"/>
      <c r="E11" s="65"/>
      <c r="F11" s="66"/>
      <c r="G11" s="6"/>
      <c r="H11" s="4"/>
    </row>
    <row r="12" spans="1:10" x14ac:dyDescent="0.2">
      <c r="A12" s="67" t="s">
        <v>56</v>
      </c>
      <c r="B12" s="68" t="s">
        <v>55</v>
      </c>
      <c r="C12" s="68"/>
      <c r="D12" s="68"/>
      <c r="E12" s="68"/>
      <c r="F12" s="69"/>
      <c r="G12" s="5"/>
      <c r="H12" s="4"/>
    </row>
    <row r="13" spans="1:10" x14ac:dyDescent="0.2">
      <c r="A13" s="70"/>
      <c r="B13" s="68"/>
      <c r="C13" s="68"/>
      <c r="D13" s="68"/>
      <c r="E13" s="68"/>
      <c r="F13" s="69"/>
      <c r="G13" s="5"/>
      <c r="H13" s="4"/>
    </row>
    <row r="14" spans="1:10" x14ac:dyDescent="0.2">
      <c r="A14" s="70"/>
      <c r="B14" s="68" t="s">
        <v>6</v>
      </c>
      <c r="C14" s="68"/>
      <c r="D14" s="68"/>
      <c r="E14" s="68"/>
      <c r="F14" s="69"/>
      <c r="G14" s="5"/>
      <c r="H14" s="4"/>
    </row>
    <row r="15" spans="1:10" x14ac:dyDescent="0.2">
      <c r="A15" s="70"/>
      <c r="B15" s="68"/>
      <c r="C15" s="68"/>
      <c r="D15" s="68"/>
      <c r="E15" s="68"/>
      <c r="F15" s="69"/>
      <c r="G15" s="5"/>
      <c r="H15" s="4"/>
    </row>
    <row r="16" spans="1:10" x14ac:dyDescent="0.2">
      <c r="A16" s="70"/>
      <c r="B16" s="77" t="s">
        <v>15</v>
      </c>
      <c r="C16" s="78" t="str">
        <f>'Herning Vand AS (B)'!C5</f>
        <v>ARBEJDSPLADS MV.</v>
      </c>
      <c r="D16" s="190"/>
      <c r="E16" s="68" t="s">
        <v>7</v>
      </c>
      <c r="F16" s="79"/>
      <c r="G16" s="5"/>
      <c r="H16" s="4"/>
    </row>
    <row r="17" spans="1:8" x14ac:dyDescent="0.2">
      <c r="A17" s="70"/>
      <c r="B17" s="77"/>
      <c r="C17" s="80"/>
      <c r="D17" s="68"/>
      <c r="E17" s="68"/>
      <c r="F17" s="81"/>
      <c r="G17" s="5"/>
      <c r="H17" s="4"/>
    </row>
    <row r="18" spans="1:8" x14ac:dyDescent="0.2">
      <c r="A18" s="70"/>
      <c r="B18" s="77" t="s">
        <v>25</v>
      </c>
      <c r="C18" s="78" t="str">
        <f>'Herning Vand AS (B)'!C25</f>
        <v>JORDARBEJDER</v>
      </c>
      <c r="D18" s="190"/>
      <c r="E18" s="68" t="s">
        <v>7</v>
      </c>
      <c r="F18" s="79"/>
      <c r="G18" s="5"/>
      <c r="H18" s="4"/>
    </row>
    <row r="19" spans="1:8" x14ac:dyDescent="0.2">
      <c r="A19" s="70"/>
      <c r="B19" s="77"/>
      <c r="C19" s="80"/>
      <c r="D19" s="68"/>
      <c r="E19" s="68"/>
      <c r="F19" s="82"/>
      <c r="G19" s="5"/>
      <c r="H19" s="4"/>
    </row>
    <row r="20" spans="1:8" x14ac:dyDescent="0.2">
      <c r="A20" s="70"/>
      <c r="B20" s="77" t="s">
        <v>93</v>
      </c>
      <c r="C20" s="78" t="str">
        <f>'Herning Vand AS (B)'!C60</f>
        <v>BASSIN OG VANDLØB</v>
      </c>
      <c r="D20" s="190"/>
      <c r="E20" s="68" t="s">
        <v>7</v>
      </c>
      <c r="F20" s="79"/>
      <c r="G20" s="5"/>
      <c r="H20" s="4"/>
    </row>
    <row r="21" spans="1:8" x14ac:dyDescent="0.2">
      <c r="A21" s="70"/>
      <c r="B21" s="77"/>
      <c r="C21" s="80"/>
      <c r="D21" s="68"/>
      <c r="E21" s="68"/>
      <c r="F21" s="82"/>
      <c r="G21" s="5"/>
      <c r="H21" s="4"/>
    </row>
    <row r="22" spans="1:8" x14ac:dyDescent="0.2">
      <c r="A22" s="70"/>
      <c r="B22" s="77" t="s">
        <v>11</v>
      </c>
      <c r="C22" s="78" t="str">
        <f>'Herning Vand AS (B)'!C133</f>
        <v>KLOAKARBEJDER</v>
      </c>
      <c r="D22" s="190"/>
      <c r="E22" s="68" t="s">
        <v>7</v>
      </c>
      <c r="F22" s="79"/>
      <c r="G22" s="5"/>
      <c r="H22" s="4"/>
    </row>
    <row r="23" spans="1:8" x14ac:dyDescent="0.2">
      <c r="A23" s="70"/>
      <c r="B23" s="77"/>
      <c r="C23" s="80"/>
      <c r="D23" s="68"/>
      <c r="E23" s="68"/>
      <c r="F23" s="81"/>
      <c r="G23" s="5"/>
      <c r="H23" s="4"/>
    </row>
    <row r="24" spans="1:8" x14ac:dyDescent="0.2">
      <c r="A24" s="70"/>
      <c r="B24" s="77" t="s">
        <v>35</v>
      </c>
      <c r="C24" s="78" t="str">
        <f>'Herning Vand AS (B)'!C247</f>
        <v>BUNDSIKRINGSARBEJDER</v>
      </c>
      <c r="D24" s="190"/>
      <c r="E24" s="68" t="s">
        <v>7</v>
      </c>
      <c r="F24" s="79"/>
      <c r="G24" s="5"/>
      <c r="H24" s="4"/>
    </row>
    <row r="25" spans="1:8" x14ac:dyDescent="0.2">
      <c r="A25" s="70"/>
      <c r="B25" s="77"/>
      <c r="C25" s="68"/>
      <c r="D25" s="68"/>
      <c r="E25" s="68"/>
      <c r="F25" s="81"/>
      <c r="G25" s="5"/>
      <c r="H25" s="4"/>
    </row>
    <row r="26" spans="1:8" x14ac:dyDescent="0.2">
      <c r="A26" s="70"/>
      <c r="B26" s="77" t="s">
        <v>36</v>
      </c>
      <c r="C26" s="78" t="str">
        <f>'Herning Vand AS (B)'!C256</f>
        <v>BÆRELAG</v>
      </c>
      <c r="D26" s="190"/>
      <c r="E26" s="68" t="s">
        <v>7</v>
      </c>
      <c r="F26" s="79"/>
      <c r="G26" s="5"/>
      <c r="H26" s="4"/>
    </row>
    <row r="27" spans="1:8" x14ac:dyDescent="0.2">
      <c r="A27" s="70"/>
      <c r="B27" s="77"/>
      <c r="C27" s="68"/>
      <c r="D27" s="68"/>
      <c r="E27" s="68"/>
      <c r="F27" s="81"/>
      <c r="G27" s="5"/>
      <c r="H27" s="4"/>
    </row>
    <row r="28" spans="1:8" x14ac:dyDescent="0.2">
      <c r="A28" s="70"/>
      <c r="B28" s="77" t="s">
        <v>37</v>
      </c>
      <c r="C28" s="78" t="str">
        <f>'Herning Vand AS (B)'!C265</f>
        <v>BELÆGNINGSARBEJDER</v>
      </c>
      <c r="D28" s="190"/>
      <c r="E28" s="68" t="s">
        <v>7</v>
      </c>
      <c r="F28" s="79"/>
      <c r="G28" s="5"/>
      <c r="H28" s="4"/>
    </row>
    <row r="29" spans="1:8" x14ac:dyDescent="0.2">
      <c r="A29" s="70"/>
      <c r="B29" s="84"/>
      <c r="C29" s="83"/>
      <c r="D29" s="68"/>
      <c r="E29" s="68"/>
      <c r="F29" s="82"/>
      <c r="G29" s="5"/>
      <c r="H29" s="4"/>
    </row>
    <row r="30" spans="1:8" x14ac:dyDescent="0.2">
      <c r="A30" s="70"/>
      <c r="B30" s="77" t="s">
        <v>313</v>
      </c>
      <c r="C30" s="78" t="str">
        <f>'Herning Vand AS (B)'!C286</f>
        <v>KØREBANEAFMÆRKNING OG VEJUDSTYR</v>
      </c>
      <c r="D30" s="190"/>
      <c r="E30" s="68" t="s">
        <v>7</v>
      </c>
      <c r="F30" s="79"/>
      <c r="G30" s="5"/>
      <c r="H30" s="4"/>
    </row>
    <row r="31" spans="1:8" x14ac:dyDescent="0.2">
      <c r="A31" s="70"/>
      <c r="B31" s="77"/>
      <c r="C31" s="83"/>
      <c r="D31" s="68"/>
      <c r="E31" s="68"/>
      <c r="F31" s="82"/>
      <c r="G31" s="5"/>
      <c r="H31" s="4"/>
    </row>
    <row r="32" spans="1:8" x14ac:dyDescent="0.2">
      <c r="A32" s="70"/>
      <c r="B32" s="77" t="s">
        <v>314</v>
      </c>
      <c r="C32" s="78" t="str">
        <f>'Herning Vand AS (B)'!C297</f>
        <v>TØRHOLDELSE</v>
      </c>
      <c r="D32" s="190"/>
      <c r="E32" s="68" t="s">
        <v>7</v>
      </c>
      <c r="F32" s="79"/>
      <c r="G32" s="5"/>
      <c r="H32" s="4"/>
    </row>
    <row r="33" spans="1:10" x14ac:dyDescent="0.2">
      <c r="A33" s="70"/>
      <c r="B33" s="77"/>
      <c r="C33" s="83"/>
      <c r="D33" s="68"/>
      <c r="E33" s="68"/>
      <c r="F33" s="82"/>
      <c r="G33" s="5"/>
      <c r="H33" s="4"/>
    </row>
    <row r="34" spans="1:10" x14ac:dyDescent="0.2">
      <c r="A34" s="70"/>
      <c r="B34" s="77" t="s">
        <v>336</v>
      </c>
      <c r="C34" s="78" t="str">
        <f>'Herning Vand AS (B)'!C347</f>
        <v>SÆRLIGE YDELSER</v>
      </c>
      <c r="D34" s="190"/>
      <c r="E34" s="68" t="s">
        <v>7</v>
      </c>
      <c r="F34" s="79"/>
      <c r="G34" s="5"/>
      <c r="H34" s="4"/>
    </row>
    <row r="35" spans="1:10" x14ac:dyDescent="0.2">
      <c r="A35" s="64"/>
      <c r="B35" s="68"/>
      <c r="C35" s="68"/>
      <c r="D35" s="68"/>
      <c r="E35" s="68"/>
      <c r="F35" s="82"/>
      <c r="G35" s="5"/>
      <c r="H35" s="4"/>
    </row>
    <row r="36" spans="1:10" x14ac:dyDescent="0.2">
      <c r="A36" s="70"/>
      <c r="B36" s="85"/>
      <c r="C36" s="85"/>
      <c r="D36" s="85"/>
      <c r="E36" s="85"/>
      <c r="F36" s="86"/>
      <c r="G36" s="5"/>
      <c r="H36" s="4"/>
    </row>
    <row r="37" spans="1:10" x14ac:dyDescent="0.2">
      <c r="A37" s="70"/>
      <c r="B37" s="318" t="s">
        <v>659</v>
      </c>
      <c r="C37" s="318"/>
      <c r="D37" s="318"/>
      <c r="E37" s="68" t="s">
        <v>7</v>
      </c>
      <c r="F37" s="87"/>
      <c r="G37" s="11"/>
      <c r="H37" s="4"/>
    </row>
    <row r="38" spans="1:10" ht="13.5" thickBot="1" x14ac:dyDescent="0.25">
      <c r="A38" s="271"/>
      <c r="B38" s="270"/>
      <c r="C38" s="270"/>
      <c r="D38" s="270"/>
      <c r="E38" s="270"/>
      <c r="F38" s="269"/>
      <c r="G38" s="5"/>
      <c r="H38" s="4"/>
    </row>
    <row r="39" spans="1:10" s="10" customFormat="1" x14ac:dyDescent="0.2">
      <c r="I39" s="14"/>
      <c r="J39" s="14"/>
    </row>
    <row r="40" spans="1:10" s="10" customFormat="1" x14ac:dyDescent="0.2">
      <c r="I40" s="14"/>
      <c r="J40" s="14"/>
    </row>
    <row r="41" spans="1:10" s="10" customFormat="1" x14ac:dyDescent="0.2">
      <c r="I41" s="14"/>
      <c r="J41" s="14"/>
    </row>
    <row r="42" spans="1:10" s="10" customFormat="1" x14ac:dyDescent="0.2">
      <c r="I42" s="14"/>
      <c r="J42" s="14"/>
    </row>
    <row r="43" spans="1:10" s="10" customFormat="1" x14ac:dyDescent="0.2">
      <c r="I43" s="14"/>
      <c r="J43" s="14"/>
    </row>
    <row r="44" spans="1:10" s="10" customFormat="1" x14ac:dyDescent="0.2">
      <c r="I44" s="14"/>
      <c r="J44" s="14"/>
    </row>
    <row r="45" spans="1:10" s="10" customFormat="1" x14ac:dyDescent="0.2">
      <c r="I45" s="14"/>
      <c r="J45" s="14"/>
    </row>
    <row r="46" spans="1:10" s="10" customFormat="1" x14ac:dyDescent="0.2">
      <c r="I46" s="14"/>
      <c r="J46" s="14"/>
    </row>
    <row r="47" spans="1:10" s="10" customFormat="1" x14ac:dyDescent="0.2">
      <c r="I47" s="14"/>
      <c r="J47" s="14"/>
    </row>
    <row r="48" spans="1:10" s="10" customFormat="1" x14ac:dyDescent="0.2">
      <c r="I48" s="14"/>
      <c r="J48" s="14"/>
    </row>
    <row r="49" spans="9:10" s="10" customFormat="1" x14ac:dyDescent="0.2">
      <c r="I49" s="14"/>
      <c r="J49" s="14"/>
    </row>
    <row r="50" spans="9:10" s="10" customFormat="1" x14ac:dyDescent="0.2">
      <c r="I50" s="14"/>
      <c r="J50" s="14"/>
    </row>
    <row r="51" spans="9:10" s="10" customFormat="1" x14ac:dyDescent="0.2">
      <c r="I51" s="14"/>
      <c r="J51" s="14"/>
    </row>
    <row r="52" spans="9:10" s="10" customFormat="1" x14ac:dyDescent="0.2">
      <c r="I52" s="14"/>
      <c r="J52" s="14"/>
    </row>
    <row r="53" spans="9:10" s="10" customFormat="1" x14ac:dyDescent="0.2">
      <c r="I53" s="14"/>
      <c r="J53" s="14"/>
    </row>
    <row r="54" spans="9:10" s="10" customFormat="1" x14ac:dyDescent="0.2">
      <c r="I54" s="14"/>
      <c r="J54" s="14"/>
    </row>
    <row r="55" spans="9:10" s="10" customFormat="1" x14ac:dyDescent="0.2">
      <c r="I55" s="14"/>
      <c r="J55" s="14"/>
    </row>
    <row r="56" spans="9:10" s="10" customFormat="1" x14ac:dyDescent="0.2">
      <c r="I56" s="14"/>
      <c r="J56" s="14"/>
    </row>
    <row r="57" spans="9:10" s="10" customFormat="1" x14ac:dyDescent="0.2">
      <c r="I57" s="14"/>
      <c r="J57" s="14"/>
    </row>
    <row r="58" spans="9:10" s="10" customFormat="1" x14ac:dyDescent="0.2">
      <c r="I58" s="14"/>
      <c r="J58" s="14"/>
    </row>
    <row r="59" spans="9:10" s="10" customFormat="1" x14ac:dyDescent="0.2">
      <c r="I59" s="14"/>
      <c r="J59" s="14"/>
    </row>
    <row r="60" spans="9:10" s="10" customFormat="1" x14ac:dyDescent="0.2">
      <c r="I60" s="14"/>
      <c r="J60" s="14"/>
    </row>
    <row r="61" spans="9:10" s="10" customFormat="1" x14ac:dyDescent="0.2">
      <c r="I61" s="14"/>
      <c r="J61" s="14"/>
    </row>
    <row r="62" spans="9:10" s="10" customFormat="1" x14ac:dyDescent="0.2">
      <c r="I62" s="14"/>
      <c r="J62" s="14"/>
    </row>
    <row r="63" spans="9:10" s="10" customFormat="1" x14ac:dyDescent="0.2">
      <c r="I63" s="14"/>
      <c r="J63" s="14"/>
    </row>
    <row r="64" spans="9:10" s="10" customFormat="1" x14ac:dyDescent="0.2">
      <c r="I64" s="14"/>
      <c r="J64" s="14"/>
    </row>
    <row r="65" spans="9:10" s="10" customFormat="1" x14ac:dyDescent="0.2">
      <c r="I65" s="14"/>
      <c r="J65" s="14"/>
    </row>
    <row r="66" spans="9:10" s="10" customFormat="1" x14ac:dyDescent="0.2">
      <c r="I66" s="14"/>
      <c r="J66" s="14"/>
    </row>
    <row r="67" spans="9:10" s="10" customFormat="1" x14ac:dyDescent="0.2">
      <c r="I67" s="14"/>
      <c r="J67" s="14"/>
    </row>
    <row r="68" spans="9:10" s="10" customFormat="1" x14ac:dyDescent="0.2">
      <c r="I68" s="14"/>
      <c r="J68" s="14"/>
    </row>
    <row r="69" spans="9:10" s="10" customFormat="1" x14ac:dyDescent="0.2">
      <c r="I69" s="14"/>
      <c r="J69" s="14"/>
    </row>
    <row r="70" spans="9:10" s="10" customFormat="1" x14ac:dyDescent="0.2">
      <c r="I70" s="14"/>
      <c r="J70" s="14"/>
    </row>
    <row r="71" spans="9:10" s="10" customFormat="1" x14ac:dyDescent="0.2">
      <c r="I71" s="14"/>
      <c r="J71" s="14"/>
    </row>
    <row r="72" spans="9:10" s="10" customFormat="1" x14ac:dyDescent="0.2">
      <c r="I72" s="14"/>
      <c r="J72" s="14"/>
    </row>
    <row r="73" spans="9:10" s="10" customFormat="1" x14ac:dyDescent="0.2">
      <c r="I73" s="14"/>
      <c r="J73" s="14"/>
    </row>
    <row r="74" spans="9:10" s="10" customFormat="1" x14ac:dyDescent="0.2">
      <c r="I74" s="14"/>
      <c r="J74" s="14"/>
    </row>
    <row r="75" spans="9:10" s="10" customFormat="1" x14ac:dyDescent="0.2">
      <c r="I75" s="14"/>
      <c r="J75" s="14"/>
    </row>
    <row r="76" spans="9:10" s="10" customFormat="1" x14ac:dyDescent="0.2">
      <c r="I76" s="14"/>
      <c r="J76" s="14"/>
    </row>
    <row r="77" spans="9:10" s="10" customFormat="1" x14ac:dyDescent="0.2">
      <c r="I77" s="14"/>
      <c r="J77" s="14"/>
    </row>
    <row r="78" spans="9:10" s="10" customFormat="1" x14ac:dyDescent="0.2">
      <c r="I78" s="14"/>
      <c r="J78" s="14"/>
    </row>
    <row r="79" spans="9:10" s="10" customFormat="1" x14ac:dyDescent="0.2">
      <c r="I79" s="14"/>
      <c r="J79" s="14"/>
    </row>
    <row r="80" spans="9:10" s="10" customFormat="1" x14ac:dyDescent="0.2">
      <c r="I80" s="14"/>
      <c r="J80" s="14"/>
    </row>
    <row r="81" spans="1:10" s="10" customFormat="1" x14ac:dyDescent="0.2">
      <c r="I81" s="14"/>
      <c r="J81" s="14"/>
    </row>
    <row r="82" spans="1:10" s="10" customFormat="1" x14ac:dyDescent="0.2">
      <c r="I82" s="14"/>
      <c r="J82" s="14"/>
    </row>
    <row r="83" spans="1:10" x14ac:dyDescent="0.2">
      <c r="A83" s="10"/>
      <c r="B83" s="10"/>
      <c r="C83" s="10"/>
      <c r="D83" s="10"/>
      <c r="E83" s="10"/>
      <c r="F83" s="10"/>
      <c r="G83" s="10"/>
    </row>
    <row r="84" spans="1:10" x14ac:dyDescent="0.2">
      <c r="A84" s="10"/>
      <c r="B84" s="10"/>
      <c r="C84" s="10"/>
      <c r="D84" s="10"/>
      <c r="E84" s="10"/>
      <c r="F84" s="10"/>
    </row>
    <row r="85" spans="1:10" x14ac:dyDescent="0.2">
      <c r="A85" s="10"/>
      <c r="B85" s="10"/>
      <c r="C85" s="10"/>
      <c r="D85" s="10"/>
      <c r="E85" s="10"/>
      <c r="F85" s="10"/>
    </row>
  </sheetData>
  <mergeCells count="1">
    <mergeCell ref="B37:D37"/>
  </mergeCells>
  <pageMargins left="0.74803149606299213" right="0.74803149606299213" top="1.1811023622047245" bottom="0.98425196850393704" header="0.51181102362204722" footer="0.51181102362204722"/>
  <pageSetup paperSize="9" scale="83" orientation="portrait" useFirstPageNumber="1" r:id="rId1"/>
  <headerFooter differentOddEven="1" alignWithMargins="0">
    <oddHeader>&amp;L&amp;"Arial,Fed"&amp;K09+000Pugdalvejs forlængelse og forlægning af Rødding Å
Herning Vand A/S&amp;"Arial,Normal"&amp;K000000
&amp;"Arial,Fed"Dok.nr.: 14815_TBL&amp;"Arial,Normal"
&amp;R&amp;"Arial,Fed"&amp;9Forside B
&amp;"Arial,Normal"Ver. 1.0 - 05.12.18</oddHeader>
    <oddFooter xml:space="preserve">&amp;L&amp;"Arial,Fed"&amp;8
&amp;R&amp;"Times New Roman,Fed"&amp;K01+000ÅF&amp;K09+000   COWI </oddFooter>
    <evenHeader xml:space="preserve">&amp;L&amp;"Arial,normal"&amp;8&amp;K000000
&amp;"MS Sans Serif,Regular"&amp;10
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D6C1-1988-4484-95A2-19A8358491DB}">
  <sheetPr>
    <pageSetUpPr fitToPage="1"/>
  </sheetPr>
  <dimension ref="A1:R561"/>
  <sheetViews>
    <sheetView showGridLines="0" showZeros="0" view="pageLayout" topLeftCell="B1" zoomScaleNormal="100" zoomScaleSheetLayoutView="85" workbookViewId="0">
      <selection activeCell="F11" sqref="F11"/>
    </sheetView>
  </sheetViews>
  <sheetFormatPr defaultColWidth="9.140625" defaultRowHeight="12" customHeight="1" x14ac:dyDescent="0.2"/>
  <cols>
    <col min="1" max="1" width="2.5703125" style="121" hidden="1" customWidth="1"/>
    <col min="2" max="2" width="9.42578125" style="122" customWidth="1"/>
    <col min="3" max="3" width="94.42578125" style="123" customWidth="1"/>
    <col min="4" max="4" width="7.7109375" style="124" customWidth="1"/>
    <col min="5" max="5" width="7.7109375" style="26" customWidth="1"/>
    <col min="6" max="6" width="11" style="125" customWidth="1"/>
    <col min="7" max="7" width="13.85546875" style="125" customWidth="1"/>
    <col min="8" max="8" width="14" style="126" customWidth="1"/>
    <col min="9" max="9" width="11.7109375" style="127" bestFit="1" customWidth="1"/>
    <col min="10" max="10" width="11.42578125" style="127" customWidth="1"/>
    <col min="11" max="11" width="16.42578125" style="121" bestFit="1" customWidth="1"/>
    <col min="12" max="12" width="13.28515625" style="121" customWidth="1"/>
    <col min="13" max="13" width="18" style="176" bestFit="1" customWidth="1"/>
    <col min="14" max="14" width="11.7109375" style="121" customWidth="1"/>
    <col min="15" max="15" width="12.42578125" style="121" customWidth="1"/>
    <col min="16" max="16" width="9.140625" style="121"/>
    <col min="17" max="17" width="12.5703125" style="121" customWidth="1"/>
    <col min="18" max="16384" width="9.140625" style="121"/>
  </cols>
  <sheetData>
    <row r="1" spans="1:13" ht="13.5" thickBot="1" x14ac:dyDescent="0.25">
      <c r="M1" s="121"/>
    </row>
    <row r="2" spans="1:13" s="130" customFormat="1" ht="12.75" x14ac:dyDescent="0.2">
      <c r="A2" s="50"/>
      <c r="B2" s="217" t="s">
        <v>12</v>
      </c>
      <c r="C2" s="218" t="s">
        <v>0</v>
      </c>
      <c r="D2" s="267" t="s">
        <v>1</v>
      </c>
      <c r="E2" s="219" t="s">
        <v>49</v>
      </c>
      <c r="F2" s="220" t="s">
        <v>2</v>
      </c>
      <c r="G2" s="215" t="s">
        <v>377</v>
      </c>
      <c r="H2" s="128"/>
      <c r="I2" s="129"/>
      <c r="J2" s="129"/>
    </row>
    <row r="3" spans="1:13" s="130" customFormat="1" ht="12.75" x14ac:dyDescent="0.2">
      <c r="A3" s="51"/>
      <c r="B3" s="211"/>
      <c r="C3" s="212"/>
      <c r="D3" s="211"/>
      <c r="E3" s="213"/>
      <c r="F3" s="214"/>
      <c r="G3" s="216" t="s">
        <v>13</v>
      </c>
      <c r="H3" s="128"/>
      <c r="I3" s="129"/>
      <c r="J3" s="129"/>
    </row>
    <row r="4" spans="1:13" s="130" customFormat="1" ht="12.75" x14ac:dyDescent="0.2">
      <c r="A4" s="51"/>
      <c r="B4" s="210"/>
      <c r="C4" s="44"/>
      <c r="D4" s="18"/>
      <c r="E4" s="178"/>
      <c r="F4" s="45"/>
      <c r="G4" s="45"/>
      <c r="H4" s="128"/>
      <c r="I4" s="129"/>
      <c r="J4" s="129"/>
    </row>
    <row r="5" spans="1:13" s="132" customFormat="1" ht="15.75" x14ac:dyDescent="0.2">
      <c r="A5" s="102"/>
      <c r="B5" s="114" t="s">
        <v>15</v>
      </c>
      <c r="C5" s="27" t="s">
        <v>86</v>
      </c>
      <c r="D5" s="28"/>
      <c r="E5" s="29"/>
      <c r="F5" s="105"/>
      <c r="G5" s="105"/>
      <c r="H5" s="128"/>
      <c r="I5" s="131"/>
      <c r="J5" s="131"/>
    </row>
    <row r="6" spans="1:13" s="130" customFormat="1" ht="12.75" x14ac:dyDescent="0.2">
      <c r="A6" s="35"/>
      <c r="B6" s="43"/>
      <c r="C6" s="103"/>
      <c r="D6" s="104"/>
      <c r="E6" s="23"/>
      <c r="F6" s="105"/>
      <c r="G6" s="105"/>
      <c r="H6" s="128"/>
      <c r="I6" s="129"/>
      <c r="J6" s="129"/>
    </row>
    <row r="7" spans="1:13" s="130" customFormat="1" ht="15.75" x14ac:dyDescent="0.2">
      <c r="A7" s="35"/>
      <c r="B7" s="46" t="s">
        <v>42</v>
      </c>
      <c r="C7" s="31" t="s">
        <v>30</v>
      </c>
      <c r="D7" s="191"/>
      <c r="E7" s="29"/>
      <c r="F7" s="32"/>
      <c r="G7" s="32"/>
      <c r="H7" s="128"/>
      <c r="I7" s="129"/>
      <c r="J7" s="129"/>
    </row>
    <row r="8" spans="1:13" s="130" customFormat="1" ht="12.75" x14ac:dyDescent="0.2">
      <c r="A8" s="35"/>
      <c r="B8" s="43"/>
      <c r="C8" s="103"/>
      <c r="D8" s="104"/>
      <c r="E8" s="25"/>
      <c r="F8" s="105"/>
      <c r="G8" s="105"/>
      <c r="H8" s="128"/>
      <c r="I8" s="129"/>
      <c r="J8" s="129"/>
    </row>
    <row r="9" spans="1:13" s="130" customFormat="1" ht="12.75" x14ac:dyDescent="0.2">
      <c r="A9" s="35"/>
      <c r="B9" s="43" t="s">
        <v>213</v>
      </c>
      <c r="C9" s="103" t="s">
        <v>119</v>
      </c>
      <c r="D9" s="104" t="s">
        <v>17</v>
      </c>
      <c r="E9" s="280">
        <v>0.5</v>
      </c>
      <c r="F9" s="105"/>
      <c r="G9" s="105"/>
      <c r="H9" s="128"/>
      <c r="I9" s="129"/>
      <c r="J9" s="129"/>
    </row>
    <row r="10" spans="1:13" s="130" customFormat="1" ht="12.75" x14ac:dyDescent="0.2">
      <c r="A10" s="35"/>
      <c r="B10" s="43"/>
      <c r="C10" s="103"/>
      <c r="D10" s="104"/>
      <c r="E10" s="25"/>
      <c r="F10" s="105"/>
      <c r="G10" s="105"/>
      <c r="H10" s="128"/>
      <c r="I10" s="129"/>
      <c r="J10" s="129"/>
    </row>
    <row r="11" spans="1:13" s="130" customFormat="1" ht="25.5" x14ac:dyDescent="0.2">
      <c r="A11" s="35"/>
      <c r="B11" s="43" t="s">
        <v>214</v>
      </c>
      <c r="C11" s="103" t="s">
        <v>391</v>
      </c>
      <c r="D11" s="104" t="s">
        <v>19</v>
      </c>
      <c r="E11" s="25">
        <v>85</v>
      </c>
      <c r="F11" s="105"/>
      <c r="G11" s="105"/>
      <c r="H11" s="128"/>
      <c r="I11" s="129"/>
      <c r="J11" s="129"/>
    </row>
    <row r="12" spans="1:13" s="130" customFormat="1" ht="12.75" x14ac:dyDescent="0.2">
      <c r="A12" s="35"/>
      <c r="B12" s="43"/>
      <c r="C12" s="103"/>
      <c r="D12" s="104"/>
      <c r="E12" s="25"/>
      <c r="F12" s="105"/>
      <c r="G12" s="105"/>
      <c r="H12" s="128"/>
      <c r="I12" s="129"/>
      <c r="J12" s="129"/>
    </row>
    <row r="13" spans="1:13" s="130" customFormat="1" ht="15.75" x14ac:dyDescent="0.2">
      <c r="A13" s="35"/>
      <c r="B13" s="46" t="s">
        <v>43</v>
      </c>
      <c r="C13" s="31" t="s">
        <v>48</v>
      </c>
      <c r="D13" s="191"/>
      <c r="E13" s="29"/>
      <c r="F13" s="32"/>
      <c r="G13" s="32"/>
      <c r="H13" s="128"/>
      <c r="I13" s="129"/>
      <c r="J13" s="129"/>
    </row>
    <row r="14" spans="1:13" s="130" customFormat="1" ht="12.75" x14ac:dyDescent="0.2">
      <c r="A14" s="35"/>
      <c r="B14" s="43"/>
      <c r="C14" s="103"/>
      <c r="D14" s="104"/>
      <c r="E14" s="25"/>
      <c r="F14" s="105"/>
      <c r="G14" s="105"/>
      <c r="H14" s="128"/>
      <c r="I14" s="129"/>
      <c r="J14" s="129"/>
    </row>
    <row r="15" spans="1:13" s="130" customFormat="1" ht="25.5" x14ac:dyDescent="0.2">
      <c r="A15" s="35"/>
      <c r="B15" s="43" t="s">
        <v>215</v>
      </c>
      <c r="C15" s="103" t="s">
        <v>108</v>
      </c>
      <c r="D15" s="104" t="s">
        <v>17</v>
      </c>
      <c r="E15" s="280">
        <v>0.7</v>
      </c>
      <c r="F15" s="105"/>
      <c r="G15" s="105"/>
      <c r="H15" s="128"/>
      <c r="I15" s="129"/>
      <c r="J15" s="129"/>
    </row>
    <row r="16" spans="1:13" s="130" customFormat="1" ht="12.75" x14ac:dyDescent="0.2">
      <c r="A16" s="35"/>
      <c r="B16" s="43"/>
      <c r="C16" s="103"/>
      <c r="D16" s="104"/>
      <c r="E16" s="25"/>
      <c r="F16" s="105"/>
      <c r="G16" s="105"/>
      <c r="H16" s="128"/>
      <c r="I16" s="129"/>
      <c r="J16" s="129"/>
    </row>
    <row r="17" spans="1:15" s="130" customFormat="1" ht="12.75" x14ac:dyDescent="0.2">
      <c r="A17" s="35"/>
      <c r="B17" s="43" t="s">
        <v>216</v>
      </c>
      <c r="C17" s="103" t="s">
        <v>159</v>
      </c>
      <c r="D17" s="104" t="s">
        <v>51</v>
      </c>
      <c r="E17" s="25">
        <v>2</v>
      </c>
      <c r="F17" s="105"/>
      <c r="G17" s="105"/>
      <c r="H17" s="128"/>
      <c r="I17" s="129"/>
      <c r="J17" s="129"/>
    </row>
    <row r="18" spans="1:15" s="130" customFormat="1" ht="12.75" x14ac:dyDescent="0.2">
      <c r="A18" s="35"/>
      <c r="B18" s="43"/>
      <c r="C18" s="103"/>
      <c r="D18" s="104"/>
      <c r="E18" s="25"/>
      <c r="F18" s="105"/>
      <c r="G18" s="105"/>
      <c r="H18" s="128"/>
      <c r="I18" s="129"/>
      <c r="J18" s="129"/>
    </row>
    <row r="19" spans="1:15" s="130" customFormat="1" ht="12.75" x14ac:dyDescent="0.2">
      <c r="A19" s="35"/>
      <c r="B19" s="43" t="s">
        <v>217</v>
      </c>
      <c r="C19" s="103" t="s">
        <v>120</v>
      </c>
      <c r="D19" s="104" t="s">
        <v>51</v>
      </c>
      <c r="E19" s="25">
        <v>2</v>
      </c>
      <c r="F19" s="105"/>
      <c r="G19" s="105"/>
      <c r="H19" s="128"/>
      <c r="I19" s="129"/>
      <c r="J19" s="129"/>
    </row>
    <row r="20" spans="1:15" s="130" customFormat="1" ht="12.75" x14ac:dyDescent="0.2">
      <c r="A20" s="35"/>
      <c r="B20" s="43"/>
      <c r="C20" s="103"/>
      <c r="D20" s="104"/>
      <c r="E20" s="25"/>
      <c r="F20" s="105"/>
      <c r="G20" s="105"/>
      <c r="H20" s="128"/>
      <c r="I20" s="129"/>
      <c r="J20" s="129"/>
    </row>
    <row r="21" spans="1:15" s="130" customFormat="1" ht="25.5" x14ac:dyDescent="0.2">
      <c r="A21" s="35"/>
      <c r="B21" s="43" t="s">
        <v>218</v>
      </c>
      <c r="C21" s="103" t="s">
        <v>129</v>
      </c>
      <c r="D21" s="104" t="s">
        <v>51</v>
      </c>
      <c r="E21" s="25">
        <v>2</v>
      </c>
      <c r="F21" s="105"/>
      <c r="G21" s="105"/>
      <c r="H21" s="128"/>
      <c r="I21" s="129"/>
      <c r="J21" s="129"/>
    </row>
    <row r="22" spans="1:15" s="130" customFormat="1" ht="12.75" x14ac:dyDescent="0.2">
      <c r="A22" s="35"/>
      <c r="B22" s="43"/>
      <c r="C22" s="103"/>
      <c r="D22" s="104"/>
      <c r="E22" s="25"/>
      <c r="F22" s="105"/>
      <c r="G22" s="105"/>
      <c r="H22" s="128"/>
      <c r="I22" s="129"/>
      <c r="J22" s="129"/>
    </row>
    <row r="23" spans="1:15" s="130" customFormat="1" ht="12.75" x14ac:dyDescent="0.2">
      <c r="A23" s="52"/>
      <c r="B23" s="113" t="s">
        <v>24</v>
      </c>
      <c r="C23" s="21"/>
      <c r="D23" s="19"/>
      <c r="E23" s="24"/>
      <c r="F23" s="20"/>
      <c r="G23" s="20"/>
      <c r="H23" s="128"/>
      <c r="I23" s="129"/>
      <c r="J23" s="129"/>
    </row>
    <row r="24" spans="1:15" s="130" customFormat="1" ht="12.75" x14ac:dyDescent="0.2">
      <c r="A24" s="53"/>
      <c r="B24" s="96"/>
      <c r="C24" s="192"/>
      <c r="D24" s="193"/>
      <c r="E24" s="194"/>
      <c r="F24" s="97"/>
      <c r="G24" s="97"/>
      <c r="H24" s="128"/>
      <c r="I24" s="129"/>
      <c r="J24" s="129"/>
    </row>
    <row r="25" spans="1:15" s="132" customFormat="1" ht="15.75" x14ac:dyDescent="0.2">
      <c r="A25" s="102"/>
      <c r="B25" s="114" t="s">
        <v>25</v>
      </c>
      <c r="C25" s="30" t="s">
        <v>16</v>
      </c>
      <c r="D25" s="28"/>
      <c r="E25" s="29"/>
      <c r="F25" s="105"/>
      <c r="G25" s="105"/>
      <c r="H25" s="128"/>
      <c r="I25" s="131"/>
      <c r="J25" s="131"/>
    </row>
    <row r="26" spans="1:15" s="132" customFormat="1" ht="12.75" x14ac:dyDescent="0.2">
      <c r="A26" s="102"/>
      <c r="B26" s="43"/>
      <c r="C26" s="103"/>
      <c r="D26" s="104"/>
      <c r="E26" s="23"/>
      <c r="F26" s="105"/>
      <c r="G26" s="105"/>
      <c r="H26" s="128"/>
      <c r="I26" s="129"/>
      <c r="J26" s="129"/>
      <c r="K26" s="133"/>
      <c r="L26" s="133"/>
      <c r="M26" s="134"/>
      <c r="N26" s="129"/>
      <c r="O26" s="134"/>
    </row>
    <row r="27" spans="1:15" s="137" customFormat="1" ht="15.75" x14ac:dyDescent="0.2">
      <c r="A27" s="54"/>
      <c r="B27" s="46" t="s">
        <v>69</v>
      </c>
      <c r="C27" s="31" t="s">
        <v>34</v>
      </c>
      <c r="D27" s="191"/>
      <c r="E27" s="29"/>
      <c r="F27" s="32"/>
      <c r="G27" s="32"/>
      <c r="H27" s="135"/>
      <c r="I27" s="136"/>
      <c r="J27" s="136"/>
    </row>
    <row r="28" spans="1:15" s="132" customFormat="1" ht="12.75" x14ac:dyDescent="0.2">
      <c r="A28" s="102"/>
      <c r="B28" s="43"/>
      <c r="C28" s="103"/>
      <c r="D28" s="104"/>
      <c r="E28" s="23"/>
      <c r="F28" s="105"/>
      <c r="G28" s="105"/>
      <c r="H28" s="128"/>
      <c r="I28" s="131"/>
      <c r="J28" s="131"/>
    </row>
    <row r="29" spans="1:15" s="132" customFormat="1" ht="12.75" x14ac:dyDescent="0.2">
      <c r="A29" s="102"/>
      <c r="B29" s="43" t="s">
        <v>219</v>
      </c>
      <c r="C29" s="103" t="s">
        <v>47</v>
      </c>
      <c r="D29" s="104" t="s">
        <v>17</v>
      </c>
      <c r="E29" s="280">
        <v>0.4</v>
      </c>
      <c r="F29" s="105"/>
      <c r="G29" s="105"/>
      <c r="H29" s="128"/>
      <c r="I29" s="131"/>
      <c r="J29" s="131"/>
    </row>
    <row r="30" spans="1:15" s="132" customFormat="1" ht="12.75" x14ac:dyDescent="0.2">
      <c r="A30" s="102"/>
      <c r="B30" s="43"/>
      <c r="C30" s="103"/>
      <c r="D30" s="104"/>
      <c r="E30" s="23"/>
      <c r="F30" s="105"/>
      <c r="G30" s="105"/>
      <c r="H30" s="128"/>
      <c r="I30" s="131"/>
      <c r="J30" s="131"/>
    </row>
    <row r="31" spans="1:15" s="132" customFormat="1" ht="12.75" x14ac:dyDescent="0.2">
      <c r="A31" s="102"/>
      <c r="B31" s="43" t="s">
        <v>220</v>
      </c>
      <c r="C31" s="266" t="s">
        <v>138</v>
      </c>
      <c r="D31" s="104" t="s">
        <v>18</v>
      </c>
      <c r="E31" s="23">
        <v>1750</v>
      </c>
      <c r="F31" s="105"/>
      <c r="G31" s="105"/>
      <c r="H31" s="138"/>
      <c r="I31" s="139"/>
      <c r="J31" s="131"/>
    </row>
    <row r="32" spans="1:15" s="132" customFormat="1" ht="12.75" x14ac:dyDescent="0.2">
      <c r="A32" s="102"/>
      <c r="B32" s="43"/>
      <c r="C32" s="265"/>
      <c r="D32" s="104"/>
      <c r="E32" s="23"/>
      <c r="F32" s="105"/>
      <c r="G32" s="105"/>
      <c r="H32" s="138"/>
      <c r="I32" s="139"/>
      <c r="J32" s="131"/>
    </row>
    <row r="33" spans="1:11" s="132" customFormat="1" ht="12.75" x14ac:dyDescent="0.2">
      <c r="A33" s="102"/>
      <c r="B33" s="43" t="s">
        <v>221</v>
      </c>
      <c r="C33" s="264" t="s">
        <v>160</v>
      </c>
      <c r="D33" s="104" t="s">
        <v>19</v>
      </c>
      <c r="E33" s="23">
        <v>50</v>
      </c>
      <c r="F33" s="105"/>
      <c r="G33" s="105"/>
      <c r="H33" s="138"/>
      <c r="I33" s="139"/>
      <c r="J33" s="131"/>
    </row>
    <row r="34" spans="1:11" s="132" customFormat="1" ht="12.75" x14ac:dyDescent="0.2">
      <c r="A34" s="102"/>
      <c r="B34" s="43"/>
      <c r="C34" s="140"/>
      <c r="D34" s="104"/>
      <c r="E34" s="23"/>
      <c r="F34" s="105"/>
      <c r="G34" s="105"/>
      <c r="H34" s="138"/>
      <c r="I34" s="139"/>
      <c r="J34" s="131"/>
    </row>
    <row r="35" spans="1:11" s="132" customFormat="1" ht="12.75" x14ac:dyDescent="0.2">
      <c r="A35" s="102"/>
      <c r="B35" s="43" t="s">
        <v>222</v>
      </c>
      <c r="C35" s="264" t="s">
        <v>137</v>
      </c>
      <c r="D35" s="104" t="s">
        <v>18</v>
      </c>
      <c r="E35" s="23">
        <v>20</v>
      </c>
      <c r="F35" s="105"/>
      <c r="G35" s="105"/>
      <c r="H35" s="138"/>
      <c r="I35" s="139"/>
      <c r="J35" s="131"/>
    </row>
    <row r="36" spans="1:11" s="132" customFormat="1" ht="12.75" x14ac:dyDescent="0.2">
      <c r="A36" s="102"/>
      <c r="B36" s="43"/>
      <c r="C36" s="140"/>
      <c r="D36" s="104"/>
      <c r="E36" s="23"/>
      <c r="F36" s="105"/>
      <c r="G36" s="105"/>
      <c r="H36" s="138"/>
      <c r="I36" s="139"/>
      <c r="J36" s="131"/>
    </row>
    <row r="37" spans="1:11" s="130" customFormat="1" ht="15.75" x14ac:dyDescent="0.2">
      <c r="A37" s="55"/>
      <c r="B37" s="46" t="s">
        <v>64</v>
      </c>
      <c r="C37" s="30" t="s">
        <v>20</v>
      </c>
      <c r="D37" s="28"/>
      <c r="E37" s="29"/>
      <c r="F37" s="105"/>
      <c r="G37" s="105"/>
      <c r="H37" s="128"/>
      <c r="I37" s="129"/>
      <c r="J37" s="129"/>
    </row>
    <row r="38" spans="1:11" s="130" customFormat="1" ht="12.75" x14ac:dyDescent="0.2">
      <c r="A38" s="55"/>
      <c r="B38" s="43"/>
      <c r="C38" s="195"/>
      <c r="D38" s="104"/>
      <c r="E38" s="23"/>
      <c r="F38" s="105"/>
      <c r="G38" s="105"/>
      <c r="J38" s="129"/>
    </row>
    <row r="39" spans="1:11" s="130" customFormat="1" ht="12.75" x14ac:dyDescent="0.2">
      <c r="A39" s="55"/>
      <c r="B39" s="43" t="s">
        <v>223</v>
      </c>
      <c r="C39" s="22" t="s">
        <v>130</v>
      </c>
      <c r="D39" s="104" t="s">
        <v>21</v>
      </c>
      <c r="E39" s="263">
        <v>4000</v>
      </c>
      <c r="F39" s="105"/>
      <c r="G39" s="105"/>
      <c r="H39" s="138"/>
      <c r="I39" s="141"/>
      <c r="J39" s="142"/>
    </row>
    <row r="40" spans="1:11" s="130" customFormat="1" ht="12.75" x14ac:dyDescent="0.2">
      <c r="A40" s="55"/>
      <c r="B40" s="43"/>
      <c r="C40" s="22"/>
      <c r="D40" s="104"/>
      <c r="E40" s="57"/>
      <c r="F40" s="105"/>
      <c r="G40" s="105"/>
      <c r="H40" s="143"/>
      <c r="I40" s="143"/>
      <c r="J40" s="142"/>
    </row>
    <row r="41" spans="1:11" s="130" customFormat="1" ht="12.75" x14ac:dyDescent="0.2">
      <c r="A41" s="55"/>
      <c r="B41" s="43" t="s">
        <v>224</v>
      </c>
      <c r="C41" s="22" t="s">
        <v>364</v>
      </c>
      <c r="D41" s="104" t="s">
        <v>21</v>
      </c>
      <c r="E41" s="57">
        <v>100</v>
      </c>
      <c r="F41" s="105"/>
      <c r="G41" s="105"/>
      <c r="H41" s="143"/>
      <c r="I41" s="141"/>
      <c r="J41" s="142"/>
    </row>
    <row r="42" spans="1:11" s="130" customFormat="1" ht="12.75" x14ac:dyDescent="0.2">
      <c r="A42" s="55"/>
      <c r="B42" s="43"/>
      <c r="C42" s="22"/>
      <c r="D42" s="104"/>
      <c r="E42" s="57"/>
      <c r="F42" s="105"/>
      <c r="G42" s="105"/>
      <c r="H42" s="138"/>
      <c r="I42" s="143"/>
      <c r="J42" s="142"/>
    </row>
    <row r="43" spans="1:11" s="130" customFormat="1" ht="12.75" x14ac:dyDescent="0.2">
      <c r="A43" s="55"/>
      <c r="B43" s="43" t="s">
        <v>225</v>
      </c>
      <c r="C43" s="22" t="s">
        <v>106</v>
      </c>
      <c r="D43" s="104" t="s">
        <v>21</v>
      </c>
      <c r="E43" s="57">
        <v>1000</v>
      </c>
      <c r="F43" s="105"/>
      <c r="G43" s="105"/>
      <c r="H43" s="138"/>
      <c r="I43" s="141"/>
      <c r="J43" s="142"/>
    </row>
    <row r="44" spans="1:11" s="130" customFormat="1" ht="12.75" x14ac:dyDescent="0.2">
      <c r="A44" s="55"/>
      <c r="B44" s="43"/>
      <c r="C44" s="22"/>
      <c r="D44" s="104"/>
      <c r="E44" s="57"/>
      <c r="F44" s="105"/>
      <c r="G44" s="105"/>
      <c r="H44" s="143"/>
    </row>
    <row r="45" spans="1:11" s="130" customFormat="1" ht="12.75" x14ac:dyDescent="0.2">
      <c r="A45" s="55"/>
      <c r="B45" s="43" t="s">
        <v>226</v>
      </c>
      <c r="C45" s="22" t="s">
        <v>347</v>
      </c>
      <c r="D45" s="104" t="s">
        <v>21</v>
      </c>
      <c r="E45" s="57">
        <v>250</v>
      </c>
      <c r="F45" s="105"/>
      <c r="G45" s="105"/>
      <c r="H45" s="144"/>
      <c r="I45" s="129"/>
      <c r="J45" s="129"/>
    </row>
    <row r="46" spans="1:11" s="130" customFormat="1" ht="12.75" x14ac:dyDescent="0.2">
      <c r="A46" s="55"/>
      <c r="B46" s="43"/>
      <c r="C46" s="22"/>
      <c r="D46" s="104"/>
      <c r="E46" s="57"/>
      <c r="F46" s="105"/>
      <c r="G46" s="105"/>
      <c r="H46" s="138"/>
      <c r="I46" s="131"/>
      <c r="J46" s="138"/>
      <c r="K46" s="132"/>
    </row>
    <row r="47" spans="1:11" s="130" customFormat="1" ht="12.75" x14ac:dyDescent="0.2">
      <c r="A47" s="55"/>
      <c r="B47" s="43" t="s">
        <v>227</v>
      </c>
      <c r="C47" s="262" t="s">
        <v>73</v>
      </c>
      <c r="D47" s="104" t="s">
        <v>21</v>
      </c>
      <c r="E47" s="57">
        <v>250</v>
      </c>
      <c r="F47" s="105"/>
      <c r="G47" s="105"/>
      <c r="H47" s="128"/>
      <c r="I47" s="129"/>
      <c r="J47" s="129"/>
    </row>
    <row r="48" spans="1:11" s="130" customFormat="1" ht="12.75" x14ac:dyDescent="0.2">
      <c r="A48" s="55"/>
      <c r="B48" s="43"/>
      <c r="C48" s="22"/>
      <c r="D48" s="104"/>
      <c r="E48" s="57"/>
      <c r="F48" s="105"/>
      <c r="G48" s="105"/>
      <c r="H48" s="128"/>
      <c r="I48" s="129"/>
      <c r="J48" s="129"/>
    </row>
    <row r="49" spans="1:18" s="130" customFormat="1" ht="13.5" x14ac:dyDescent="0.2">
      <c r="A49" s="55"/>
      <c r="B49" s="43"/>
      <c r="C49" s="197" t="s">
        <v>375</v>
      </c>
      <c r="D49" s="104"/>
      <c r="E49" s="56"/>
      <c r="F49" s="105"/>
      <c r="G49" s="105"/>
      <c r="H49" s="145"/>
      <c r="I49" s="129"/>
      <c r="J49" s="129"/>
    </row>
    <row r="50" spans="1:18" s="130" customFormat="1" ht="25.5" x14ac:dyDescent="0.2">
      <c r="A50" s="55"/>
      <c r="B50" s="43" t="s">
        <v>228</v>
      </c>
      <c r="C50" s="22" t="s">
        <v>376</v>
      </c>
      <c r="D50" s="104" t="s">
        <v>21</v>
      </c>
      <c r="E50" s="57">
        <v>250</v>
      </c>
      <c r="F50" s="105"/>
      <c r="G50" s="105"/>
      <c r="H50" s="145"/>
      <c r="I50" s="129"/>
      <c r="J50" s="129"/>
    </row>
    <row r="51" spans="1:18" s="130" customFormat="1" ht="12.75" x14ac:dyDescent="0.2">
      <c r="A51" s="55"/>
      <c r="B51" s="43"/>
      <c r="C51" s="22"/>
      <c r="D51" s="104"/>
      <c r="E51" s="57"/>
      <c r="F51" s="105"/>
      <c r="G51" s="105"/>
      <c r="H51" s="145"/>
      <c r="I51" s="129"/>
      <c r="J51" s="129"/>
    </row>
    <row r="52" spans="1:18" s="130" customFormat="1" ht="15.75" x14ac:dyDescent="0.2">
      <c r="A52" s="55"/>
      <c r="B52" s="46" t="s">
        <v>65</v>
      </c>
      <c r="C52" s="196" t="s">
        <v>33</v>
      </c>
      <c r="D52" s="104"/>
      <c r="E52" s="57"/>
      <c r="F52" s="105"/>
      <c r="G52" s="105"/>
      <c r="H52" s="145"/>
      <c r="I52" s="129"/>
      <c r="J52" s="129"/>
    </row>
    <row r="53" spans="1:18" s="130" customFormat="1" ht="15.75" x14ac:dyDescent="0.2">
      <c r="A53" s="55"/>
      <c r="B53" s="46"/>
      <c r="C53" s="196"/>
      <c r="D53" s="104"/>
      <c r="E53" s="57"/>
      <c r="F53" s="105"/>
      <c r="G53" s="105"/>
      <c r="H53" s="145"/>
      <c r="I53" s="129"/>
      <c r="J53" s="129"/>
    </row>
    <row r="54" spans="1:18" s="130" customFormat="1" ht="12.75" x14ac:dyDescent="0.2">
      <c r="A54" s="55"/>
      <c r="B54" s="43" t="s">
        <v>229</v>
      </c>
      <c r="C54" s="22" t="s">
        <v>113</v>
      </c>
      <c r="D54" s="104" t="s">
        <v>18</v>
      </c>
      <c r="E54" s="56">
        <v>100</v>
      </c>
      <c r="F54" s="105"/>
      <c r="G54" s="105"/>
      <c r="H54" s="145"/>
      <c r="I54" s="129"/>
      <c r="J54" s="129"/>
    </row>
    <row r="55" spans="1:18" s="130" customFormat="1" ht="15.75" x14ac:dyDescent="0.2">
      <c r="A55" s="55"/>
      <c r="B55" s="46"/>
      <c r="C55" s="22"/>
      <c r="D55" s="104"/>
      <c r="E55" s="56"/>
      <c r="F55" s="105"/>
      <c r="G55" s="105"/>
      <c r="H55" s="145"/>
      <c r="I55" s="129"/>
      <c r="J55" s="129"/>
    </row>
    <row r="56" spans="1:18" s="130" customFormat="1" ht="12.75" x14ac:dyDescent="0.2">
      <c r="A56" s="55"/>
      <c r="B56" s="43" t="s">
        <v>230</v>
      </c>
      <c r="C56" s="22" t="s">
        <v>121</v>
      </c>
      <c r="D56" s="104" t="s">
        <v>18</v>
      </c>
      <c r="E56" s="56">
        <v>100</v>
      </c>
      <c r="F56" s="105"/>
      <c r="G56" s="105"/>
      <c r="H56" s="145"/>
      <c r="I56" s="129"/>
      <c r="J56" s="129"/>
    </row>
    <row r="57" spans="1:18" s="130" customFormat="1" ht="12.75" x14ac:dyDescent="0.2">
      <c r="A57" s="55"/>
      <c r="B57" s="43"/>
      <c r="C57" s="22"/>
      <c r="D57" s="104"/>
      <c r="E57" s="56"/>
      <c r="F57" s="105"/>
      <c r="G57" s="105"/>
      <c r="H57" s="145"/>
      <c r="I57" s="129"/>
      <c r="J57" s="129"/>
    </row>
    <row r="58" spans="1:18" s="130" customFormat="1" ht="12.75" x14ac:dyDescent="0.2">
      <c r="A58" s="35"/>
      <c r="B58" s="113" t="s">
        <v>92</v>
      </c>
      <c r="C58" s="21"/>
      <c r="D58" s="19"/>
      <c r="E58" s="24"/>
      <c r="F58" s="20"/>
      <c r="G58" s="106"/>
      <c r="H58" s="128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1:18" s="130" customFormat="1" ht="15.75" x14ac:dyDescent="0.2">
      <c r="A59" s="35"/>
      <c r="B59" s="221"/>
      <c r="C59" s="222"/>
      <c r="D59" s="193"/>
      <c r="E59" s="194"/>
      <c r="F59" s="97"/>
      <c r="G59" s="97"/>
      <c r="H59" s="128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1:18" s="130" customFormat="1" ht="15.75" x14ac:dyDescent="0.2">
      <c r="A60" s="35"/>
      <c r="B60" s="114" t="s">
        <v>301</v>
      </c>
      <c r="C60" s="30" t="s">
        <v>94</v>
      </c>
      <c r="D60" s="28"/>
      <c r="E60" s="29"/>
      <c r="F60" s="105"/>
      <c r="G60" s="105"/>
      <c r="H60" s="128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1:18" s="130" customFormat="1" ht="12.75" x14ac:dyDescent="0.2">
      <c r="A61" s="35"/>
      <c r="B61" s="43"/>
      <c r="C61" s="103"/>
      <c r="D61" s="104"/>
      <c r="E61" s="23"/>
      <c r="F61" s="105"/>
      <c r="G61" s="105"/>
      <c r="H61" s="128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spans="1:18" s="130" customFormat="1" ht="15.75" x14ac:dyDescent="0.2">
      <c r="A62" s="35"/>
      <c r="B62" s="46" t="s">
        <v>97</v>
      </c>
      <c r="C62" s="31" t="s">
        <v>383</v>
      </c>
      <c r="D62" s="191"/>
      <c r="E62" s="29"/>
      <c r="F62" s="32"/>
      <c r="G62" s="32"/>
      <c r="H62" s="128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1:18" s="130" customFormat="1" ht="15.75" x14ac:dyDescent="0.2">
      <c r="A63" s="35"/>
      <c r="B63" s="46"/>
      <c r="C63" s="31"/>
      <c r="D63" s="191"/>
      <c r="E63" s="29"/>
      <c r="F63" s="32"/>
      <c r="G63" s="32"/>
      <c r="H63" s="128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1:18" s="130" customFormat="1" ht="12.75" x14ac:dyDescent="0.2">
      <c r="A64" s="35"/>
      <c r="B64" s="43" t="s">
        <v>231</v>
      </c>
      <c r="C64" s="103" t="s">
        <v>95</v>
      </c>
      <c r="D64" s="104" t="s">
        <v>17</v>
      </c>
      <c r="E64" s="25">
        <v>1</v>
      </c>
      <c r="F64" s="105"/>
      <c r="G64" s="105"/>
      <c r="H64" s="128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1:18" s="130" customFormat="1" ht="12.75" x14ac:dyDescent="0.2">
      <c r="A65" s="35"/>
      <c r="B65" s="43"/>
      <c r="C65" s="103"/>
      <c r="D65" s="104"/>
      <c r="E65" s="23"/>
      <c r="F65" s="105"/>
      <c r="G65" s="105"/>
      <c r="H65" s="128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1:18" s="130" customFormat="1" ht="13.5" x14ac:dyDescent="0.2">
      <c r="A66" s="35"/>
      <c r="B66" s="43"/>
      <c r="C66" s="197" t="s">
        <v>362</v>
      </c>
      <c r="D66" s="104"/>
      <c r="E66" s="56"/>
      <c r="F66" s="105"/>
      <c r="G66" s="105"/>
      <c r="H66" s="128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1:18" s="130" customFormat="1" ht="12.75" x14ac:dyDescent="0.2">
      <c r="A67" s="35"/>
      <c r="B67" s="43"/>
      <c r="C67" s="22"/>
      <c r="D67" s="104"/>
      <c r="E67" s="56"/>
      <c r="F67" s="105"/>
      <c r="G67" s="105"/>
      <c r="H67" s="128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1:18" s="130" customFormat="1" ht="12.75" x14ac:dyDescent="0.2">
      <c r="A68" s="35"/>
      <c r="B68" s="43" t="s">
        <v>232</v>
      </c>
      <c r="C68" s="22" t="s">
        <v>363</v>
      </c>
      <c r="D68" s="104" t="s">
        <v>17</v>
      </c>
      <c r="E68" s="56">
        <v>1</v>
      </c>
      <c r="F68" s="105"/>
      <c r="G68" s="105"/>
      <c r="H68" s="128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1:18" s="130" customFormat="1" ht="12.75" x14ac:dyDescent="0.2">
      <c r="A69" s="35"/>
      <c r="B69" s="43"/>
      <c r="C69" s="198" t="s">
        <v>96</v>
      </c>
      <c r="D69" s="104"/>
      <c r="E69" s="23"/>
      <c r="F69" s="105"/>
      <c r="G69" s="105"/>
      <c r="H69" s="128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1:18" s="130" customFormat="1" ht="15.75" x14ac:dyDescent="0.2">
      <c r="A70" s="35"/>
      <c r="B70" s="46" t="s">
        <v>98</v>
      </c>
      <c r="C70" s="31" t="s">
        <v>384</v>
      </c>
      <c r="D70" s="191"/>
      <c r="E70" s="23"/>
      <c r="F70" s="105"/>
      <c r="G70" s="105"/>
      <c r="H70" s="128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1:18" s="130" customFormat="1" ht="12.75" x14ac:dyDescent="0.2">
      <c r="A71" s="35"/>
      <c r="B71" s="108"/>
      <c r="C71" s="34"/>
      <c r="D71" s="104"/>
      <c r="E71" s="25"/>
      <c r="F71" s="105"/>
      <c r="G71" s="105"/>
      <c r="H71" s="128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1:18" s="130" customFormat="1" ht="12.75" x14ac:dyDescent="0.2">
      <c r="A72" s="35"/>
      <c r="B72" s="108" t="s">
        <v>233</v>
      </c>
      <c r="C72" s="34" t="s">
        <v>141</v>
      </c>
      <c r="D72" s="104" t="s">
        <v>21</v>
      </c>
      <c r="E72" s="25">
        <f>700+80</f>
        <v>780</v>
      </c>
      <c r="F72" s="105"/>
      <c r="G72" s="105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1:18" s="130" customFormat="1" ht="12.75" x14ac:dyDescent="0.2">
      <c r="A73" s="35"/>
      <c r="B73" s="108"/>
      <c r="C73" s="34"/>
      <c r="D73" s="104"/>
      <c r="E73" s="25"/>
      <c r="F73" s="105"/>
      <c r="G73" s="105"/>
      <c r="H73" s="128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1:18" s="130" customFormat="1" ht="12.75" x14ac:dyDescent="0.2">
      <c r="A74" s="35"/>
      <c r="B74" s="108" t="s">
        <v>234</v>
      </c>
      <c r="C74" s="34" t="s">
        <v>142</v>
      </c>
      <c r="D74" s="104" t="s">
        <v>21</v>
      </c>
      <c r="E74" s="25">
        <f>9300+450</f>
        <v>9750</v>
      </c>
      <c r="F74" s="105"/>
      <c r="G74" s="105"/>
      <c r="H74" s="128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1:18" s="130" customFormat="1" ht="12.75" x14ac:dyDescent="0.2">
      <c r="A75" s="35"/>
      <c r="B75" s="108"/>
      <c r="C75" s="34"/>
      <c r="D75" s="104"/>
      <c r="E75" s="25"/>
      <c r="F75" s="105"/>
      <c r="G75" s="105"/>
      <c r="H75" s="128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1:18" s="130" customFormat="1" ht="12.75" x14ac:dyDescent="0.2">
      <c r="A76" s="35"/>
      <c r="B76" s="108" t="s">
        <v>235</v>
      </c>
      <c r="C76" s="34" t="s">
        <v>146</v>
      </c>
      <c r="D76" s="104" t="s">
        <v>18</v>
      </c>
      <c r="E76" s="25">
        <f>7000+800</f>
        <v>7800</v>
      </c>
      <c r="F76" s="105"/>
      <c r="G76" s="105"/>
      <c r="H76" s="128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1:18" s="130" customFormat="1" ht="12.75" x14ac:dyDescent="0.2">
      <c r="A77" s="35"/>
      <c r="B77" s="108"/>
      <c r="C77" s="34"/>
      <c r="D77" s="104"/>
      <c r="E77" s="25"/>
      <c r="F77" s="105"/>
      <c r="G77" s="105"/>
      <c r="H77" s="128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1:18" s="130" customFormat="1" ht="15.75" x14ac:dyDescent="0.2">
      <c r="A78" s="35"/>
      <c r="B78" s="46" t="s">
        <v>99</v>
      </c>
      <c r="C78" s="31" t="s">
        <v>385</v>
      </c>
      <c r="D78" s="191"/>
      <c r="E78" s="23"/>
      <c r="F78" s="105"/>
      <c r="G78" s="105"/>
      <c r="H78" s="128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1:18" s="130" customFormat="1" ht="12.75" x14ac:dyDescent="0.2">
      <c r="A79" s="35"/>
      <c r="B79" s="108"/>
      <c r="C79" s="34"/>
      <c r="D79" s="104"/>
      <c r="E79" s="25"/>
      <c r="F79" s="105"/>
      <c r="G79" s="105"/>
      <c r="H79" s="128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1:18" s="130" customFormat="1" ht="12.75" x14ac:dyDescent="0.2">
      <c r="A80" s="35"/>
      <c r="B80" s="108" t="s">
        <v>236</v>
      </c>
      <c r="C80" s="34" t="s">
        <v>107</v>
      </c>
      <c r="D80" s="104" t="s">
        <v>21</v>
      </c>
      <c r="E80" s="25">
        <v>26000</v>
      </c>
      <c r="F80" s="105"/>
      <c r="G80" s="105"/>
      <c r="H80" s="128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1:18" s="130" customFormat="1" ht="12.75" x14ac:dyDescent="0.2">
      <c r="A81" s="35"/>
      <c r="B81" s="108"/>
      <c r="C81" s="34"/>
      <c r="D81" s="104"/>
      <c r="E81" s="25"/>
      <c r="F81" s="105"/>
      <c r="G81" s="105"/>
      <c r="H81" s="128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1:18" s="130" customFormat="1" ht="13.5" x14ac:dyDescent="0.2">
      <c r="A82" s="35"/>
      <c r="B82" s="108"/>
      <c r="C82" s="116" t="s">
        <v>201</v>
      </c>
      <c r="D82" s="104"/>
      <c r="E82" s="25"/>
      <c r="F82" s="105"/>
      <c r="G82" s="105"/>
      <c r="H82" s="128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1:18" s="130" customFormat="1" ht="12.75" x14ac:dyDescent="0.2">
      <c r="A83" s="35"/>
      <c r="B83" s="108" t="s">
        <v>237</v>
      </c>
      <c r="C83" s="34" t="s">
        <v>639</v>
      </c>
      <c r="D83" s="104" t="s">
        <v>18</v>
      </c>
      <c r="E83" s="25">
        <v>750</v>
      </c>
      <c r="F83" s="105"/>
      <c r="G83" s="105"/>
      <c r="H83" s="128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1:18" s="130" customFormat="1" ht="12.75" x14ac:dyDescent="0.2">
      <c r="A84" s="35"/>
      <c r="B84" s="108"/>
      <c r="C84" s="34"/>
      <c r="D84" s="104"/>
      <c r="E84" s="25"/>
      <c r="F84" s="105"/>
      <c r="G84" s="105"/>
      <c r="H84" s="128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1:18" s="130" customFormat="1" ht="25.5" x14ac:dyDescent="0.2">
      <c r="A85" s="35"/>
      <c r="B85" s="108" t="s">
        <v>238</v>
      </c>
      <c r="C85" s="34" t="s">
        <v>676</v>
      </c>
      <c r="D85" s="104" t="s">
        <v>18</v>
      </c>
      <c r="E85" s="25">
        <v>750</v>
      </c>
      <c r="F85" s="105"/>
      <c r="G85" s="105"/>
      <c r="H85" s="128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1:18" s="130" customFormat="1" ht="12.75" x14ac:dyDescent="0.2">
      <c r="A86" s="35"/>
      <c r="B86" s="108"/>
      <c r="C86" s="34"/>
      <c r="D86" s="104"/>
      <c r="E86" s="25"/>
      <c r="F86" s="105"/>
      <c r="G86" s="105"/>
      <c r="H86" s="128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1:18" s="130" customFormat="1" ht="12.75" x14ac:dyDescent="0.2">
      <c r="A87" s="35"/>
      <c r="B87" s="108" t="s">
        <v>239</v>
      </c>
      <c r="C87" s="34" t="s">
        <v>638</v>
      </c>
      <c r="D87" s="104" t="s">
        <v>18</v>
      </c>
      <c r="E87" s="25">
        <v>5000</v>
      </c>
      <c r="F87" s="105"/>
      <c r="G87" s="105"/>
      <c r="H87" s="128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1:18" s="130" customFormat="1" ht="12.75" x14ac:dyDescent="0.2">
      <c r="A88" s="35"/>
      <c r="B88" s="108"/>
      <c r="C88" s="34"/>
      <c r="D88" s="104"/>
      <c r="E88" s="25"/>
      <c r="F88" s="105"/>
      <c r="G88" s="105"/>
      <c r="H88" s="128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1:18" s="130" customFormat="1" ht="12.75" x14ac:dyDescent="0.2">
      <c r="A89" s="35"/>
      <c r="B89" s="108" t="s">
        <v>240</v>
      </c>
      <c r="C89" s="34" t="s">
        <v>374</v>
      </c>
      <c r="D89" s="104" t="s">
        <v>18</v>
      </c>
      <c r="E89" s="25">
        <v>50</v>
      </c>
      <c r="F89" s="105"/>
      <c r="G89" s="105"/>
      <c r="H89" s="128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1:18" s="130" customFormat="1" ht="12.75" x14ac:dyDescent="0.2">
      <c r="A90" s="35"/>
      <c r="B90" s="108"/>
      <c r="C90" s="34"/>
      <c r="D90" s="104"/>
      <c r="E90" s="25"/>
      <c r="F90" s="105"/>
      <c r="G90" s="105"/>
      <c r="H90" s="128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1:18" s="130" customFormat="1" ht="12.75" x14ac:dyDescent="0.2">
      <c r="A91" s="35"/>
      <c r="B91" s="108" t="s">
        <v>241</v>
      </c>
      <c r="C91" s="34" t="s">
        <v>144</v>
      </c>
      <c r="D91" s="104" t="s">
        <v>21</v>
      </c>
      <c r="E91" s="25">
        <v>5500</v>
      </c>
      <c r="F91" s="105"/>
      <c r="G91" s="105"/>
      <c r="H91" s="128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1:18" s="130" customFormat="1" ht="12.75" x14ac:dyDescent="0.2">
      <c r="A92" s="35"/>
      <c r="B92" s="108"/>
      <c r="C92" s="34"/>
      <c r="D92" s="104"/>
      <c r="E92" s="25"/>
      <c r="F92" s="105"/>
      <c r="G92" s="105"/>
      <c r="H92" s="128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1:18" s="130" customFormat="1" ht="13.5" x14ac:dyDescent="0.2">
      <c r="A93" s="35"/>
      <c r="B93" s="108"/>
      <c r="C93" s="116" t="s">
        <v>200</v>
      </c>
      <c r="D93" s="104"/>
      <c r="E93" s="25"/>
      <c r="F93" s="105"/>
      <c r="G93" s="105"/>
      <c r="H93" s="128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1:18" s="130" customFormat="1" ht="12.75" x14ac:dyDescent="0.2">
      <c r="A94" s="35"/>
      <c r="B94" s="108" t="s">
        <v>242</v>
      </c>
      <c r="C94" s="34" t="s">
        <v>143</v>
      </c>
      <c r="D94" s="104" t="s">
        <v>21</v>
      </c>
      <c r="E94" s="25">
        <v>1275</v>
      </c>
      <c r="F94" s="105"/>
      <c r="G94" s="105"/>
      <c r="H94" s="128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1:18" s="130" customFormat="1" ht="12.75" x14ac:dyDescent="0.2">
      <c r="A95" s="35"/>
      <c r="B95" s="108"/>
      <c r="C95" s="34"/>
      <c r="D95" s="104"/>
      <c r="E95" s="25"/>
      <c r="F95" s="105"/>
      <c r="G95" s="105"/>
      <c r="H95" s="128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1:18" s="130" customFormat="1" ht="12.75" x14ac:dyDescent="0.2">
      <c r="A96" s="35"/>
      <c r="B96" s="108" t="s">
        <v>243</v>
      </c>
      <c r="C96" s="34" t="s">
        <v>145</v>
      </c>
      <c r="D96" s="104" t="s">
        <v>21</v>
      </c>
      <c r="E96" s="25">
        <v>875</v>
      </c>
      <c r="F96" s="105"/>
      <c r="G96" s="105"/>
      <c r="H96" s="128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1:18" s="130" customFormat="1" ht="12.75" x14ac:dyDescent="0.2">
      <c r="A97" s="35"/>
      <c r="B97" s="108"/>
      <c r="C97" s="34"/>
      <c r="D97" s="104"/>
      <c r="E97" s="25"/>
      <c r="F97" s="105"/>
      <c r="G97" s="105"/>
      <c r="H97" s="128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1:18" s="130" customFormat="1" ht="15.75" x14ac:dyDescent="0.2">
      <c r="A98" s="35"/>
      <c r="B98" s="46" t="s">
        <v>102</v>
      </c>
      <c r="C98" s="31" t="s">
        <v>386</v>
      </c>
      <c r="D98" s="191"/>
      <c r="E98" s="23"/>
      <c r="F98" s="105"/>
      <c r="G98" s="105"/>
      <c r="H98" s="128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1:18" s="130" customFormat="1" ht="12.75" x14ac:dyDescent="0.2">
      <c r="A99" s="35"/>
      <c r="B99" s="108"/>
      <c r="C99" s="187" t="s">
        <v>103</v>
      </c>
      <c r="D99" s="104"/>
      <c r="E99" s="25"/>
      <c r="F99" s="105"/>
      <c r="G99" s="105"/>
      <c r="H99" s="128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1:18" s="130" customFormat="1" ht="12.75" x14ac:dyDescent="0.2">
      <c r="A100" s="35"/>
      <c r="B100" s="108"/>
      <c r="C100" s="187"/>
      <c r="D100" s="104"/>
      <c r="E100" s="25"/>
      <c r="F100" s="105"/>
      <c r="G100" s="105"/>
      <c r="H100" s="128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1:18" s="130" customFormat="1" ht="12.75" x14ac:dyDescent="0.2">
      <c r="A101" s="35"/>
      <c r="B101" s="108" t="s">
        <v>244</v>
      </c>
      <c r="C101" s="34" t="s">
        <v>203</v>
      </c>
      <c r="D101" s="104" t="s">
        <v>51</v>
      </c>
      <c r="E101" s="25">
        <v>1</v>
      </c>
      <c r="F101" s="105"/>
      <c r="G101" s="105"/>
      <c r="H101" s="12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1:18" s="130" customFormat="1" ht="12.75" x14ac:dyDescent="0.2">
      <c r="A102" s="35"/>
      <c r="B102" s="108"/>
      <c r="C102" s="34"/>
      <c r="D102" s="104"/>
      <c r="E102" s="25"/>
      <c r="F102" s="105"/>
      <c r="G102" s="105"/>
      <c r="H102" s="128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1:18" s="130" customFormat="1" ht="12.75" x14ac:dyDescent="0.2">
      <c r="A103" s="35"/>
      <c r="B103" s="108" t="s">
        <v>245</v>
      </c>
      <c r="C103" s="34" t="s">
        <v>90</v>
      </c>
      <c r="D103" s="104" t="s">
        <v>51</v>
      </c>
      <c r="E103" s="25">
        <v>1</v>
      </c>
      <c r="F103" s="105"/>
      <c r="G103" s="105"/>
      <c r="H103" s="128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1:18" s="130" customFormat="1" ht="13.5" x14ac:dyDescent="0.2">
      <c r="A104" s="35"/>
      <c r="B104" s="108"/>
      <c r="C104" s="116"/>
      <c r="D104" s="104"/>
      <c r="E104" s="25"/>
      <c r="F104" s="105"/>
      <c r="G104" s="105"/>
      <c r="H104" s="128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1:18" s="130" customFormat="1" ht="13.5" x14ac:dyDescent="0.2">
      <c r="A105" s="35"/>
      <c r="B105" s="108"/>
      <c r="C105" s="116" t="s">
        <v>202</v>
      </c>
      <c r="D105" s="104"/>
      <c r="E105" s="25"/>
      <c r="F105" s="105"/>
      <c r="G105" s="105"/>
      <c r="H105" s="128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1:18" s="130" customFormat="1" ht="12.75" x14ac:dyDescent="0.2">
      <c r="A106" s="35"/>
      <c r="B106" s="108" t="s">
        <v>246</v>
      </c>
      <c r="C106" s="34" t="s">
        <v>158</v>
      </c>
      <c r="D106" s="104" t="s">
        <v>17</v>
      </c>
      <c r="E106" s="25">
        <v>1</v>
      </c>
      <c r="F106" s="105"/>
      <c r="G106" s="105"/>
      <c r="H106" s="128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1:18" s="130" customFormat="1" ht="12.75" x14ac:dyDescent="0.2">
      <c r="A107" s="35"/>
      <c r="B107" s="108"/>
      <c r="C107" s="34"/>
      <c r="D107" s="104"/>
      <c r="E107" s="25"/>
      <c r="F107" s="105"/>
      <c r="G107" s="105"/>
      <c r="H107" s="128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1:18" s="130" customFormat="1" ht="12.75" x14ac:dyDescent="0.2">
      <c r="A108" s="35"/>
      <c r="B108" s="108" t="s">
        <v>247</v>
      </c>
      <c r="C108" s="34" t="s">
        <v>157</v>
      </c>
      <c r="D108" s="104" t="s">
        <v>17</v>
      </c>
      <c r="E108" s="25">
        <v>1</v>
      </c>
      <c r="F108" s="105"/>
      <c r="G108" s="105"/>
      <c r="H108" s="128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s="130" customFormat="1" ht="12.75" x14ac:dyDescent="0.2">
      <c r="A109" s="35"/>
      <c r="B109" s="108"/>
      <c r="C109" s="187"/>
      <c r="D109" s="104"/>
      <c r="E109" s="25"/>
      <c r="F109" s="105"/>
      <c r="G109" s="105"/>
      <c r="H109" s="140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1:18" s="130" customFormat="1" ht="13.5" x14ac:dyDescent="0.2">
      <c r="A110" s="35"/>
      <c r="B110" s="108"/>
      <c r="C110" s="116" t="s">
        <v>112</v>
      </c>
      <c r="D110" s="104"/>
      <c r="E110" s="25"/>
      <c r="F110" s="105"/>
      <c r="G110" s="105"/>
      <c r="H110" s="31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1:18" s="130" customFormat="1" ht="12.75" x14ac:dyDescent="0.2">
      <c r="A111" s="35"/>
      <c r="B111" s="108" t="s">
        <v>248</v>
      </c>
      <c r="C111" s="119" t="s">
        <v>204</v>
      </c>
      <c r="D111" s="104" t="s">
        <v>18</v>
      </c>
      <c r="E111" s="25">
        <v>60</v>
      </c>
      <c r="F111" s="105"/>
      <c r="G111" s="105"/>
      <c r="H111" s="31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1:18" s="130" customFormat="1" ht="12.75" x14ac:dyDescent="0.2">
      <c r="A112" s="35"/>
      <c r="B112" s="108"/>
      <c r="C112" s="119"/>
      <c r="D112" s="104"/>
      <c r="E112" s="25"/>
      <c r="F112" s="105"/>
      <c r="G112" s="105"/>
      <c r="H112" s="31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1:18" s="130" customFormat="1" ht="13.5" x14ac:dyDescent="0.2">
      <c r="A113" s="35"/>
      <c r="B113" s="108"/>
      <c r="C113" s="116" t="s">
        <v>122</v>
      </c>
      <c r="D113" s="104"/>
      <c r="E113" s="25"/>
      <c r="F113" s="105"/>
      <c r="G113" s="105"/>
      <c r="H113" s="31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1:18" s="130" customFormat="1" ht="25.5" x14ac:dyDescent="0.2">
      <c r="A114" s="35"/>
      <c r="B114" s="108" t="s">
        <v>249</v>
      </c>
      <c r="C114" s="119" t="s">
        <v>392</v>
      </c>
      <c r="D114" s="104" t="s">
        <v>18</v>
      </c>
      <c r="E114" s="25">
        <v>175</v>
      </c>
      <c r="F114" s="105"/>
      <c r="G114" s="105"/>
      <c r="H114" s="31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1:18" s="130" customFormat="1" ht="12.75" x14ac:dyDescent="0.2">
      <c r="A115" s="35"/>
      <c r="B115" s="108"/>
      <c r="C115" s="119"/>
      <c r="D115" s="104"/>
      <c r="E115" s="25"/>
      <c r="F115" s="105"/>
      <c r="G115" s="105"/>
      <c r="H115" s="31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1:18" s="130" customFormat="1" ht="13.5" x14ac:dyDescent="0.2">
      <c r="A116" s="35"/>
      <c r="B116" s="108"/>
      <c r="C116" s="116" t="s">
        <v>148</v>
      </c>
      <c r="D116" s="104"/>
      <c r="E116" s="25"/>
      <c r="F116" s="105"/>
      <c r="G116" s="105"/>
      <c r="H116" s="31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1:18" s="130" customFormat="1" ht="12.75" x14ac:dyDescent="0.2">
      <c r="A117" s="35"/>
      <c r="B117" s="108" t="s">
        <v>250</v>
      </c>
      <c r="C117" s="34" t="s">
        <v>351</v>
      </c>
      <c r="D117" s="104" t="s">
        <v>51</v>
      </c>
      <c r="E117" s="25">
        <v>2</v>
      </c>
      <c r="F117" s="105"/>
      <c r="G117" s="105"/>
      <c r="H117" s="31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1:18" s="130" customFormat="1" ht="12.75" x14ac:dyDescent="0.2">
      <c r="A118" s="35"/>
      <c r="B118" s="108"/>
      <c r="C118" s="34"/>
      <c r="D118" s="104"/>
      <c r="E118" s="25"/>
      <c r="F118" s="105"/>
      <c r="G118" s="105"/>
      <c r="H118" s="31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1:18" s="130" customFormat="1" ht="12.75" x14ac:dyDescent="0.2">
      <c r="A119" s="35"/>
      <c r="B119" s="108" t="s">
        <v>251</v>
      </c>
      <c r="C119" s="34" t="s">
        <v>345</v>
      </c>
      <c r="D119" s="104" t="s">
        <v>51</v>
      </c>
      <c r="E119" s="25">
        <v>1</v>
      </c>
      <c r="F119" s="105"/>
      <c r="G119" s="105"/>
      <c r="H119" s="31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1:18" s="130" customFormat="1" ht="12.75" x14ac:dyDescent="0.2">
      <c r="A120" s="35"/>
      <c r="B120" s="108"/>
      <c r="C120" s="34"/>
      <c r="D120" s="104"/>
      <c r="E120" s="25"/>
      <c r="F120" s="105"/>
      <c r="G120" s="105"/>
      <c r="H120" s="31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1:18" s="130" customFormat="1" ht="12.75" x14ac:dyDescent="0.2">
      <c r="A121" s="35"/>
      <c r="B121" s="108" t="s">
        <v>252</v>
      </c>
      <c r="C121" s="34" t="s">
        <v>346</v>
      </c>
      <c r="D121" s="104" t="s">
        <v>51</v>
      </c>
      <c r="E121" s="25">
        <v>1</v>
      </c>
      <c r="F121" s="105"/>
      <c r="G121" s="105"/>
      <c r="H121" s="31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s="130" customFormat="1" ht="12.75" x14ac:dyDescent="0.2">
      <c r="A122" s="35"/>
      <c r="B122" s="108"/>
      <c r="C122" s="34"/>
      <c r="D122" s="104"/>
      <c r="E122" s="25"/>
      <c r="F122" s="105"/>
      <c r="G122" s="105"/>
      <c r="H122" s="31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1:18" s="130" customFormat="1" ht="12.75" x14ac:dyDescent="0.2">
      <c r="A123" s="35"/>
      <c r="B123" s="108" t="s">
        <v>253</v>
      </c>
      <c r="C123" s="34" t="s">
        <v>350</v>
      </c>
      <c r="D123" s="104" t="s">
        <v>51</v>
      </c>
      <c r="E123" s="25">
        <v>2</v>
      </c>
      <c r="F123" s="105"/>
      <c r="G123" s="105"/>
      <c r="H123" s="31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1:18" s="130" customFormat="1" ht="12.75" x14ac:dyDescent="0.2">
      <c r="A124" s="35"/>
      <c r="B124" s="108"/>
      <c r="C124" s="34"/>
      <c r="D124" s="104"/>
      <c r="E124" s="25"/>
      <c r="F124" s="105"/>
      <c r="G124" s="105"/>
      <c r="H124" s="31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1:18" s="130" customFormat="1" ht="12.75" x14ac:dyDescent="0.2">
      <c r="A125" s="35"/>
      <c r="B125" s="108" t="s">
        <v>254</v>
      </c>
      <c r="C125" s="34" t="s">
        <v>352</v>
      </c>
      <c r="D125" s="104" t="s">
        <v>51</v>
      </c>
      <c r="E125" s="25">
        <v>2</v>
      </c>
      <c r="F125" s="105"/>
      <c r="G125" s="105"/>
      <c r="H125" s="31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1:18" s="130" customFormat="1" ht="12.75" x14ac:dyDescent="0.2">
      <c r="A126" s="35"/>
      <c r="B126" s="108"/>
      <c r="C126" s="34"/>
      <c r="D126" s="104"/>
      <c r="E126" s="25"/>
      <c r="F126" s="105"/>
      <c r="G126" s="105"/>
      <c r="H126" s="31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1:18" s="130" customFormat="1" ht="15.75" x14ac:dyDescent="0.2">
      <c r="A127" s="35"/>
      <c r="B127" s="46" t="s">
        <v>104</v>
      </c>
      <c r="C127" s="31" t="s">
        <v>387</v>
      </c>
      <c r="D127" s="191"/>
      <c r="E127" s="23"/>
      <c r="F127" s="105"/>
      <c r="G127" s="105"/>
      <c r="H127" s="31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1:18" s="130" customFormat="1" ht="12.75" x14ac:dyDescent="0.2">
      <c r="A128" s="35"/>
      <c r="B128" s="108"/>
      <c r="C128" s="34"/>
      <c r="D128" s="104"/>
      <c r="E128" s="25"/>
      <c r="F128" s="105"/>
      <c r="G128" s="105"/>
      <c r="H128" s="31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1:18" s="130" customFormat="1" ht="12.75" x14ac:dyDescent="0.2">
      <c r="A129" s="35"/>
      <c r="B129" s="108" t="s">
        <v>348</v>
      </c>
      <c r="C129" s="34" t="s">
        <v>105</v>
      </c>
      <c r="D129" s="104" t="s">
        <v>18</v>
      </c>
      <c r="E129" s="25">
        <v>10000</v>
      </c>
      <c r="F129" s="105"/>
      <c r="G129" s="105"/>
      <c r="H129" s="31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1:18" s="130" customFormat="1" ht="12.75" x14ac:dyDescent="0.2">
      <c r="A130" s="35"/>
      <c r="B130" s="108"/>
      <c r="C130" s="34"/>
      <c r="D130" s="104"/>
      <c r="E130" s="25"/>
      <c r="F130" s="105"/>
      <c r="G130" s="105"/>
      <c r="H130" s="31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1:18" s="130" customFormat="1" ht="12.75" x14ac:dyDescent="0.2">
      <c r="A131" s="35"/>
      <c r="B131" s="113" t="s">
        <v>337</v>
      </c>
      <c r="C131" s="21"/>
      <c r="D131" s="19"/>
      <c r="E131" s="24"/>
      <c r="F131" s="20"/>
      <c r="G131" s="106"/>
      <c r="H131" s="128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1:18" s="130" customFormat="1" ht="12.75" x14ac:dyDescent="0.2">
      <c r="A132" s="35"/>
      <c r="B132" s="112"/>
      <c r="C132" s="177"/>
      <c r="D132" s="18"/>
      <c r="E132" s="178"/>
      <c r="F132" s="97"/>
      <c r="G132" s="97"/>
      <c r="H132" s="128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1:18" s="130" customFormat="1" ht="15.75" x14ac:dyDescent="0.2">
      <c r="A133" s="35"/>
      <c r="B133" s="109" t="s">
        <v>11</v>
      </c>
      <c r="C133" s="30" t="s">
        <v>77</v>
      </c>
      <c r="D133" s="28"/>
      <c r="E133" s="29"/>
      <c r="F133" s="105"/>
      <c r="G133" s="105"/>
      <c r="H133" s="128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1:18" s="130" customFormat="1" ht="15.75" x14ac:dyDescent="0.2">
      <c r="A134" s="35"/>
      <c r="B134" s="109"/>
      <c r="C134" s="30"/>
      <c r="D134" s="28"/>
      <c r="E134" s="29"/>
      <c r="F134" s="105"/>
      <c r="G134" s="105"/>
      <c r="H134" s="128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1:18" s="130" customFormat="1" ht="15.75" x14ac:dyDescent="0.2">
      <c r="A135" s="35"/>
      <c r="B135" s="110" t="s">
        <v>255</v>
      </c>
      <c r="C135" s="30" t="s">
        <v>257</v>
      </c>
      <c r="D135" s="118"/>
      <c r="E135" s="98"/>
      <c r="F135" s="105"/>
      <c r="G135" s="105"/>
      <c r="H135" s="128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1:18" s="130" customFormat="1" ht="15.75" x14ac:dyDescent="0.2">
      <c r="A136" s="35"/>
      <c r="B136" s="110"/>
      <c r="C136" s="111" t="s">
        <v>388</v>
      </c>
      <c r="D136" s="118"/>
      <c r="E136" s="98"/>
      <c r="F136" s="105"/>
      <c r="G136" s="105"/>
      <c r="H136" s="128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1:18" s="130" customFormat="1" ht="15.75" x14ac:dyDescent="0.2">
      <c r="A137" s="35"/>
      <c r="B137" s="110"/>
      <c r="C137" s="111"/>
      <c r="D137" s="118"/>
      <c r="E137" s="98"/>
      <c r="F137" s="105"/>
      <c r="G137" s="105"/>
      <c r="H137" s="128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1:18" s="130" customFormat="1" ht="13.5" x14ac:dyDescent="0.2">
      <c r="A138" s="35"/>
      <c r="B138" s="108"/>
      <c r="C138" s="99" t="s">
        <v>62</v>
      </c>
      <c r="D138" s="104"/>
      <c r="E138" s="25"/>
      <c r="F138" s="105"/>
      <c r="G138" s="105"/>
      <c r="H138" s="128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1:18" s="130" customFormat="1" ht="12.75" x14ac:dyDescent="0.2">
      <c r="A139" s="35"/>
      <c r="B139" s="108" t="s">
        <v>258</v>
      </c>
      <c r="C139" s="119" t="s">
        <v>637</v>
      </c>
      <c r="D139" s="104" t="s">
        <v>19</v>
      </c>
      <c r="E139" s="25">
        <v>32</v>
      </c>
      <c r="F139" s="105"/>
      <c r="G139" s="105"/>
      <c r="H139" s="128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1:18" s="130" customFormat="1" ht="13.5" x14ac:dyDescent="0.2">
      <c r="A140" s="35"/>
      <c r="B140" s="108"/>
      <c r="C140" s="99"/>
      <c r="D140" s="104"/>
      <c r="E140" s="25"/>
      <c r="F140" s="105"/>
      <c r="G140" s="105"/>
      <c r="H140" s="128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1:18" s="130" customFormat="1" ht="12.75" x14ac:dyDescent="0.2">
      <c r="A141" s="35"/>
      <c r="B141" s="108" t="s">
        <v>259</v>
      </c>
      <c r="C141" s="34" t="s">
        <v>636</v>
      </c>
      <c r="D141" s="104" t="s">
        <v>19</v>
      </c>
      <c r="E141" s="25">
        <v>25</v>
      </c>
      <c r="F141" s="105"/>
      <c r="G141" s="105"/>
      <c r="H141" s="128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1:18" s="130" customFormat="1" ht="12.75" x14ac:dyDescent="0.2">
      <c r="A142" s="35"/>
      <c r="B142" s="108"/>
      <c r="C142" s="34"/>
      <c r="D142" s="104"/>
      <c r="E142" s="25"/>
      <c r="F142" s="105"/>
      <c r="G142" s="105"/>
      <c r="H142" s="128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1:18" s="130" customFormat="1" ht="12.75" x14ac:dyDescent="0.2">
      <c r="A143" s="35"/>
      <c r="B143" s="108" t="s">
        <v>260</v>
      </c>
      <c r="C143" s="34" t="s">
        <v>179</v>
      </c>
      <c r="D143" s="104" t="s">
        <v>19</v>
      </c>
      <c r="E143" s="25">
        <v>6</v>
      </c>
      <c r="F143" s="105"/>
      <c r="G143" s="105"/>
      <c r="H143" s="128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1:18" s="130" customFormat="1" ht="12.75" x14ac:dyDescent="0.2">
      <c r="A144" s="35"/>
      <c r="B144" s="108"/>
      <c r="C144" s="34"/>
      <c r="D144" s="104"/>
      <c r="E144" s="25"/>
      <c r="F144" s="105"/>
      <c r="G144" s="105"/>
      <c r="H144" s="128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1:18" s="130" customFormat="1" ht="12.75" x14ac:dyDescent="0.2">
      <c r="A145" s="35"/>
      <c r="B145" s="108" t="s">
        <v>261</v>
      </c>
      <c r="C145" s="34" t="s">
        <v>169</v>
      </c>
      <c r="D145" s="104" t="s">
        <v>19</v>
      </c>
      <c r="E145" s="25">
        <f>11.3+11.7</f>
        <v>23</v>
      </c>
      <c r="F145" s="105"/>
      <c r="G145" s="105"/>
      <c r="H145" s="128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1:18" s="130" customFormat="1" ht="12.75" x14ac:dyDescent="0.2">
      <c r="A146" s="35"/>
      <c r="B146" s="108"/>
      <c r="C146" s="34"/>
      <c r="D146" s="104"/>
      <c r="E146" s="25"/>
      <c r="F146" s="105"/>
      <c r="G146" s="105"/>
      <c r="H146" s="128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1:18" s="130" customFormat="1" ht="12.75" x14ac:dyDescent="0.2">
      <c r="A147" s="35"/>
      <c r="B147" s="108" t="s">
        <v>262</v>
      </c>
      <c r="C147" s="34" t="s">
        <v>170</v>
      </c>
      <c r="D147" s="104" t="s">
        <v>19</v>
      </c>
      <c r="E147" s="25">
        <v>12</v>
      </c>
      <c r="F147" s="105"/>
      <c r="G147" s="105"/>
      <c r="H147" s="128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1:18" s="130" customFormat="1" ht="12.75" x14ac:dyDescent="0.2">
      <c r="A148" s="35"/>
      <c r="B148" s="108"/>
      <c r="C148" s="34"/>
      <c r="D148" s="104"/>
      <c r="E148" s="25"/>
      <c r="F148" s="105"/>
      <c r="G148" s="105"/>
      <c r="H148" s="128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1:18" s="130" customFormat="1" ht="12.75" x14ac:dyDescent="0.2">
      <c r="A149" s="35"/>
      <c r="B149" s="108" t="s">
        <v>263</v>
      </c>
      <c r="C149" s="34" t="s">
        <v>635</v>
      </c>
      <c r="D149" s="104" t="s">
        <v>19</v>
      </c>
      <c r="E149" s="25">
        <f>39+94</f>
        <v>133</v>
      </c>
      <c r="F149" s="105"/>
      <c r="G149" s="105"/>
      <c r="H149" s="128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1:18" s="130" customFormat="1" ht="12.75" x14ac:dyDescent="0.2">
      <c r="A150" s="35"/>
      <c r="B150" s="108"/>
      <c r="C150" s="34"/>
      <c r="D150" s="104"/>
      <c r="E150" s="25"/>
      <c r="F150" s="105"/>
      <c r="G150" s="105"/>
      <c r="H150" s="128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1:18" s="130" customFormat="1" ht="12.75" x14ac:dyDescent="0.2">
      <c r="A151" s="35"/>
      <c r="B151" s="108" t="s">
        <v>264</v>
      </c>
      <c r="C151" s="34" t="s">
        <v>134</v>
      </c>
      <c r="D151" s="104" t="s">
        <v>19</v>
      </c>
      <c r="E151" s="25">
        <f>29.3*2</f>
        <v>58.6</v>
      </c>
      <c r="F151" s="105"/>
      <c r="G151" s="105"/>
      <c r="H151" s="128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1:18" s="130" customFormat="1" ht="12.75" x14ac:dyDescent="0.2">
      <c r="A152" s="35"/>
      <c r="B152" s="108"/>
      <c r="C152" s="34"/>
      <c r="D152" s="104"/>
      <c r="E152" s="25"/>
      <c r="F152" s="105"/>
      <c r="G152" s="105"/>
      <c r="H152" s="128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1:18" s="130" customFormat="1" ht="12.75" x14ac:dyDescent="0.2">
      <c r="A153" s="35"/>
      <c r="B153" s="108" t="s">
        <v>265</v>
      </c>
      <c r="C153" s="34" t="s">
        <v>171</v>
      </c>
      <c r="D153" s="104" t="s">
        <v>19</v>
      </c>
      <c r="E153" s="25">
        <v>9</v>
      </c>
      <c r="F153" s="105"/>
      <c r="G153" s="105"/>
      <c r="H153" s="128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1:18" s="130" customFormat="1" ht="12.75" x14ac:dyDescent="0.2">
      <c r="A154" s="35"/>
      <c r="B154" s="108"/>
      <c r="C154" s="200" t="s">
        <v>96</v>
      </c>
      <c r="D154" s="104"/>
      <c r="E154" s="25"/>
      <c r="F154" s="105"/>
      <c r="G154" s="105"/>
      <c r="H154" s="128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1:18" s="130" customFormat="1" ht="12.75" x14ac:dyDescent="0.2">
      <c r="A155" s="35"/>
      <c r="B155" s="108" t="s">
        <v>266</v>
      </c>
      <c r="C155" s="34" t="s">
        <v>172</v>
      </c>
      <c r="D155" s="104" t="s">
        <v>19</v>
      </c>
      <c r="E155" s="25">
        <v>479</v>
      </c>
      <c r="F155" s="105"/>
      <c r="G155" s="105"/>
      <c r="H155" s="128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1:18" s="130" customFormat="1" ht="12.75" x14ac:dyDescent="0.2">
      <c r="A156" s="35"/>
      <c r="B156" s="108"/>
      <c r="C156" s="34"/>
      <c r="D156" s="104"/>
      <c r="E156" s="25"/>
      <c r="F156" s="105"/>
      <c r="G156" s="105"/>
      <c r="H156" s="128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1:18" s="130" customFormat="1" ht="13.5" x14ac:dyDescent="0.2">
      <c r="A157" s="35"/>
      <c r="B157" s="108"/>
      <c r="C157" s="99" t="s">
        <v>63</v>
      </c>
      <c r="D157" s="104"/>
      <c r="E157" s="25"/>
      <c r="F157" s="105"/>
      <c r="G157" s="105"/>
      <c r="H157" s="128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1:18" s="130" customFormat="1" ht="12.75" x14ac:dyDescent="0.2">
      <c r="A158" s="35"/>
      <c r="B158" s="108" t="s">
        <v>267</v>
      </c>
      <c r="C158" s="34" t="s">
        <v>173</v>
      </c>
      <c r="D158" s="104" t="s">
        <v>19</v>
      </c>
      <c r="E158" s="25">
        <v>7</v>
      </c>
      <c r="F158" s="105"/>
      <c r="G158" s="105"/>
      <c r="H158" s="128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1:18" s="130" customFormat="1" ht="13.5" x14ac:dyDescent="0.2">
      <c r="A159" s="35"/>
      <c r="B159" s="108"/>
      <c r="C159" s="99"/>
      <c r="D159" s="104"/>
      <c r="E159" s="25"/>
      <c r="F159" s="105"/>
      <c r="G159" s="105"/>
      <c r="H159" s="128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1:18" s="130" customFormat="1" ht="12.75" x14ac:dyDescent="0.2">
      <c r="A160" s="35"/>
      <c r="B160" s="108" t="s">
        <v>268</v>
      </c>
      <c r="C160" s="34" t="s">
        <v>80</v>
      </c>
      <c r="D160" s="104" t="s">
        <v>19</v>
      </c>
      <c r="E160" s="25">
        <v>2</v>
      </c>
      <c r="F160" s="105"/>
      <c r="G160" s="105"/>
      <c r="H160" s="128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1:18" s="130" customFormat="1" ht="12.75" x14ac:dyDescent="0.2">
      <c r="A161" s="35"/>
      <c r="B161" s="108"/>
      <c r="C161" s="34"/>
      <c r="D161" s="104"/>
      <c r="E161" s="25"/>
      <c r="F161" s="105"/>
      <c r="G161" s="105"/>
      <c r="H161" s="128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1:18" s="130" customFormat="1" ht="12.75" x14ac:dyDescent="0.2">
      <c r="A162" s="35"/>
      <c r="B162" s="108" t="s">
        <v>271</v>
      </c>
      <c r="C162" s="34" t="s">
        <v>174</v>
      </c>
      <c r="D162" s="104" t="s">
        <v>19</v>
      </c>
      <c r="E162" s="25">
        <v>203</v>
      </c>
      <c r="F162" s="105"/>
      <c r="G162" s="105"/>
      <c r="H162" s="128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1:18" s="130" customFormat="1" ht="12.75" x14ac:dyDescent="0.2">
      <c r="A163" s="35"/>
      <c r="B163" s="108"/>
      <c r="C163" s="34"/>
      <c r="D163" s="104"/>
      <c r="E163" s="25"/>
      <c r="F163" s="105"/>
      <c r="G163" s="105"/>
      <c r="H163" s="128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1:18" s="130" customFormat="1" ht="15.75" x14ac:dyDescent="0.2">
      <c r="A164" s="35"/>
      <c r="B164" s="110"/>
      <c r="C164" s="99" t="s">
        <v>101</v>
      </c>
      <c r="D164" s="118"/>
      <c r="E164" s="98"/>
      <c r="F164" s="105"/>
      <c r="G164" s="105"/>
      <c r="H164" s="128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1:18" s="130" customFormat="1" ht="12.75" x14ac:dyDescent="0.2">
      <c r="A165" s="35"/>
      <c r="B165" s="108"/>
      <c r="C165" s="34"/>
      <c r="D165" s="104"/>
      <c r="E165" s="25"/>
      <c r="F165" s="105"/>
      <c r="G165" s="105"/>
      <c r="H165" s="128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1:18" s="130" customFormat="1" ht="12.75" x14ac:dyDescent="0.2">
      <c r="A166" s="35"/>
      <c r="B166" s="108" t="s">
        <v>272</v>
      </c>
      <c r="C166" s="34" t="s">
        <v>353</v>
      </c>
      <c r="D166" s="104" t="s">
        <v>19</v>
      </c>
      <c r="E166" s="25">
        <v>50</v>
      </c>
      <c r="F166" s="105"/>
      <c r="G166" s="105"/>
      <c r="H166" s="128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1:18" s="130" customFormat="1" ht="12.75" x14ac:dyDescent="0.2">
      <c r="A167" s="35"/>
      <c r="B167" s="108"/>
      <c r="C167" s="34"/>
      <c r="D167" s="104"/>
      <c r="E167" s="25"/>
      <c r="F167" s="105"/>
      <c r="G167" s="105"/>
      <c r="H167" s="128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1:18" s="130" customFormat="1" ht="12.75" x14ac:dyDescent="0.2">
      <c r="A168" s="35"/>
      <c r="B168" s="108" t="s">
        <v>280</v>
      </c>
      <c r="C168" s="34" t="s">
        <v>117</v>
      </c>
      <c r="D168" s="104" t="s">
        <v>19</v>
      </c>
      <c r="E168" s="25">
        <v>12</v>
      </c>
      <c r="F168" s="105"/>
      <c r="G168" s="105"/>
      <c r="H168" s="128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1:18" s="130" customFormat="1" ht="12.75" x14ac:dyDescent="0.2">
      <c r="A169" s="35"/>
      <c r="B169" s="108"/>
      <c r="C169" s="34"/>
      <c r="D169" s="104"/>
      <c r="E169" s="25"/>
      <c r="F169" s="105"/>
      <c r="G169" s="105"/>
      <c r="H169" s="128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1:18" s="130" customFormat="1" ht="13.5" x14ac:dyDescent="0.2">
      <c r="A170" s="35"/>
      <c r="B170" s="108"/>
      <c r="C170" s="99" t="s">
        <v>61</v>
      </c>
      <c r="D170" s="104"/>
      <c r="E170" s="25"/>
      <c r="F170" s="105"/>
      <c r="G170" s="105"/>
      <c r="H170" s="128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1:18" s="130" customFormat="1" ht="12.75" x14ac:dyDescent="0.2">
      <c r="A171" s="35"/>
      <c r="B171" s="108" t="s">
        <v>281</v>
      </c>
      <c r="C171" s="34" t="s">
        <v>176</v>
      </c>
      <c r="D171" s="104" t="s">
        <v>51</v>
      </c>
      <c r="E171" s="25">
        <v>2</v>
      </c>
      <c r="F171" s="105"/>
      <c r="G171" s="105"/>
      <c r="H171" s="128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s="130" customFormat="1" ht="12.75" x14ac:dyDescent="0.2">
      <c r="A172" s="35"/>
      <c r="B172" s="108"/>
      <c r="C172" s="34"/>
      <c r="D172" s="104"/>
      <c r="E172" s="25"/>
      <c r="F172" s="105"/>
      <c r="G172" s="105"/>
      <c r="H172" s="128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1:18" s="130" customFormat="1" ht="12.75" x14ac:dyDescent="0.2">
      <c r="A173" s="35"/>
      <c r="B173" s="108" t="s">
        <v>634</v>
      </c>
      <c r="C173" s="34" t="s">
        <v>177</v>
      </c>
      <c r="D173" s="104" t="s">
        <v>51</v>
      </c>
      <c r="E173" s="25">
        <v>1</v>
      </c>
      <c r="F173" s="105"/>
      <c r="G173" s="105"/>
      <c r="H173" s="128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1:18" s="130" customFormat="1" ht="12.75" x14ac:dyDescent="0.2">
      <c r="A174" s="35"/>
      <c r="B174" s="108"/>
      <c r="C174" s="34"/>
      <c r="D174" s="104"/>
      <c r="E174" s="25"/>
      <c r="F174" s="105"/>
      <c r="G174" s="105"/>
      <c r="H174" s="128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1:18" s="130" customFormat="1" ht="15.75" x14ac:dyDescent="0.2">
      <c r="A175" s="35"/>
      <c r="B175" s="110" t="s">
        <v>269</v>
      </c>
      <c r="C175" s="30" t="s">
        <v>256</v>
      </c>
      <c r="D175" s="104"/>
      <c r="E175" s="25"/>
      <c r="F175" s="105"/>
      <c r="G175" s="105"/>
      <c r="H175" s="128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1:18" s="130" customFormat="1" ht="12.75" x14ac:dyDescent="0.2">
      <c r="A176" s="35"/>
      <c r="B176" s="108"/>
      <c r="C176" s="111" t="s">
        <v>394</v>
      </c>
      <c r="D176" s="104"/>
      <c r="E176" s="25"/>
      <c r="F176" s="105"/>
      <c r="G176" s="105"/>
      <c r="H176" s="128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1:18" s="130" customFormat="1" ht="12.75" x14ac:dyDescent="0.2">
      <c r="A177" s="35"/>
      <c r="B177" s="108"/>
      <c r="C177" s="34"/>
      <c r="D177" s="104"/>
      <c r="E177" s="25"/>
      <c r="F177" s="105"/>
      <c r="G177" s="105"/>
      <c r="H177" s="128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1:18" s="130" customFormat="1" ht="13.5" x14ac:dyDescent="0.2">
      <c r="A178" s="35"/>
      <c r="B178" s="108"/>
      <c r="C178" s="99" t="s">
        <v>91</v>
      </c>
      <c r="D178" s="104"/>
      <c r="E178" s="25"/>
      <c r="F178" s="105"/>
      <c r="G178" s="105"/>
      <c r="H178" s="128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1:18" s="130" customFormat="1" ht="12.75" x14ac:dyDescent="0.2">
      <c r="A179" s="35"/>
      <c r="B179" s="108" t="s">
        <v>273</v>
      </c>
      <c r="C179" s="34" t="s">
        <v>81</v>
      </c>
      <c r="D179" s="104" t="s">
        <v>51</v>
      </c>
      <c r="E179" s="25">
        <v>1</v>
      </c>
      <c r="F179" s="105"/>
      <c r="G179" s="105"/>
      <c r="H179" s="128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1:18" s="130" customFormat="1" ht="12.75" x14ac:dyDescent="0.2">
      <c r="A180" s="35"/>
      <c r="B180" s="108"/>
      <c r="C180" s="34"/>
      <c r="D180" s="104"/>
      <c r="E180" s="25"/>
      <c r="F180" s="105"/>
      <c r="G180" s="105"/>
      <c r="H180" s="128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1:18" s="130" customFormat="1" ht="12.75" x14ac:dyDescent="0.2">
      <c r="A181" s="35"/>
      <c r="B181" s="108" t="s">
        <v>274</v>
      </c>
      <c r="C181" s="34" t="s">
        <v>360</v>
      </c>
      <c r="D181" s="104" t="s">
        <v>51</v>
      </c>
      <c r="E181" s="25">
        <v>1</v>
      </c>
      <c r="F181" s="105"/>
      <c r="G181" s="105"/>
      <c r="H181" s="128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1:18" s="130" customFormat="1" ht="12.75" x14ac:dyDescent="0.2">
      <c r="A182" s="35"/>
      <c r="B182" s="108"/>
      <c r="C182" s="34"/>
      <c r="D182" s="104"/>
      <c r="E182" s="25"/>
      <c r="F182" s="105"/>
      <c r="G182" s="105"/>
      <c r="H182" s="128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1:18" s="130" customFormat="1" ht="12.75" x14ac:dyDescent="0.2">
      <c r="A183" s="35"/>
      <c r="B183" s="108" t="s">
        <v>275</v>
      </c>
      <c r="C183" s="34" t="s">
        <v>359</v>
      </c>
      <c r="D183" s="104" t="s">
        <v>51</v>
      </c>
      <c r="E183" s="25">
        <v>2</v>
      </c>
      <c r="F183" s="105"/>
      <c r="G183" s="105"/>
      <c r="H183" s="128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1:18" s="130" customFormat="1" ht="12.75" x14ac:dyDescent="0.2">
      <c r="A184" s="35"/>
      <c r="B184" s="108"/>
      <c r="C184" s="34"/>
      <c r="D184" s="104"/>
      <c r="E184" s="25"/>
      <c r="F184" s="105"/>
      <c r="G184" s="105"/>
      <c r="H184" s="128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1:18" s="130" customFormat="1" ht="25.5" x14ac:dyDescent="0.2">
      <c r="A185" s="35"/>
      <c r="B185" s="108" t="s">
        <v>276</v>
      </c>
      <c r="C185" s="34" t="s">
        <v>361</v>
      </c>
      <c r="D185" s="104" t="s">
        <v>51</v>
      </c>
      <c r="E185" s="25">
        <v>1</v>
      </c>
      <c r="F185" s="105"/>
      <c r="G185" s="105"/>
      <c r="H185" s="128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1:18" s="130" customFormat="1" ht="12.75" x14ac:dyDescent="0.2">
      <c r="A186" s="35"/>
      <c r="B186" s="108"/>
      <c r="C186" s="34"/>
      <c r="D186" s="104"/>
      <c r="E186" s="25"/>
      <c r="F186" s="105"/>
      <c r="G186" s="105"/>
      <c r="H186" s="128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1:18" s="130" customFormat="1" ht="25.5" x14ac:dyDescent="0.2">
      <c r="A187" s="35"/>
      <c r="B187" s="108" t="s">
        <v>277</v>
      </c>
      <c r="C187" s="34" t="s">
        <v>633</v>
      </c>
      <c r="D187" s="104" t="s">
        <v>51</v>
      </c>
      <c r="E187" s="25">
        <v>1</v>
      </c>
      <c r="F187" s="105"/>
      <c r="G187" s="105"/>
      <c r="H187" s="128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1:18" s="130" customFormat="1" ht="12.75" x14ac:dyDescent="0.2">
      <c r="A188" s="35"/>
      <c r="B188" s="108"/>
      <c r="C188" s="34"/>
      <c r="D188" s="104"/>
      <c r="E188" s="25"/>
      <c r="F188" s="105"/>
      <c r="G188" s="105"/>
      <c r="H188" s="128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1:18" s="130" customFormat="1" ht="13.5" x14ac:dyDescent="0.2">
      <c r="A189" s="35"/>
      <c r="B189" s="108"/>
      <c r="C189" s="99" t="s">
        <v>82</v>
      </c>
      <c r="D189" s="104"/>
      <c r="E189" s="25"/>
      <c r="F189" s="105"/>
      <c r="G189" s="105"/>
      <c r="H189" s="128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1:18" s="130" customFormat="1" ht="12.75" x14ac:dyDescent="0.2">
      <c r="A190" s="35"/>
      <c r="B190" s="108" t="s">
        <v>278</v>
      </c>
      <c r="C190" s="34" t="s">
        <v>115</v>
      </c>
      <c r="D190" s="104" t="s">
        <v>51</v>
      </c>
      <c r="E190" s="25">
        <v>4</v>
      </c>
      <c r="F190" s="105"/>
      <c r="G190" s="105"/>
      <c r="H190" s="128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1:18" s="130" customFormat="1" ht="13.5" x14ac:dyDescent="0.2">
      <c r="A191" s="35"/>
      <c r="B191" s="108"/>
      <c r="C191" s="99"/>
      <c r="D191" s="104"/>
      <c r="E191" s="25"/>
      <c r="F191" s="105"/>
      <c r="G191" s="105"/>
      <c r="H191" s="128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1:18" s="130" customFormat="1" ht="12.75" x14ac:dyDescent="0.2">
      <c r="A192" s="35"/>
      <c r="B192" s="108" t="s">
        <v>279</v>
      </c>
      <c r="C192" s="34" t="s">
        <v>175</v>
      </c>
      <c r="D192" s="104" t="s">
        <v>51</v>
      </c>
      <c r="E192" s="25">
        <v>2</v>
      </c>
      <c r="F192" s="105"/>
      <c r="G192" s="105"/>
      <c r="H192" s="128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1:18" s="130" customFormat="1" ht="12.75" x14ac:dyDescent="0.2">
      <c r="A193" s="35"/>
      <c r="B193" s="108"/>
      <c r="C193" s="34"/>
      <c r="D193" s="104"/>
      <c r="E193" s="25"/>
      <c r="F193" s="105"/>
      <c r="G193" s="105"/>
      <c r="H193" s="128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1:18" s="130" customFormat="1" ht="15.75" x14ac:dyDescent="0.2">
      <c r="A194" s="35"/>
      <c r="B194" s="110" t="s">
        <v>270</v>
      </c>
      <c r="C194" s="30" t="s">
        <v>100</v>
      </c>
      <c r="D194" s="118"/>
      <c r="E194" s="98"/>
      <c r="F194" s="105"/>
      <c r="G194" s="105"/>
      <c r="H194" s="128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1:18" s="130" customFormat="1" ht="12.75" x14ac:dyDescent="0.2">
      <c r="A195" s="35"/>
      <c r="B195" s="108"/>
      <c r="C195" s="34"/>
      <c r="D195" s="104"/>
      <c r="E195" s="25"/>
      <c r="F195" s="105"/>
      <c r="G195" s="105"/>
      <c r="H195" s="128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1:18" s="130" customFormat="1" ht="12.75" x14ac:dyDescent="0.2">
      <c r="A196" s="35"/>
      <c r="B196" s="108" t="s">
        <v>284</v>
      </c>
      <c r="C196" s="34" t="s">
        <v>109</v>
      </c>
      <c r="D196" s="104" t="s">
        <v>51</v>
      </c>
      <c r="E196" s="25">
        <v>1</v>
      </c>
      <c r="F196" s="105"/>
      <c r="G196" s="105"/>
      <c r="H196" s="128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1:18" s="130" customFormat="1" ht="12.75" x14ac:dyDescent="0.2">
      <c r="A197" s="35"/>
      <c r="B197" s="108"/>
      <c r="C197" s="34"/>
      <c r="D197" s="104"/>
      <c r="E197" s="25"/>
      <c r="F197" s="105"/>
      <c r="G197" s="105"/>
      <c r="H197" s="128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1:18" s="130" customFormat="1" ht="12.75" x14ac:dyDescent="0.2">
      <c r="A198" s="35"/>
      <c r="B198" s="108" t="s">
        <v>649</v>
      </c>
      <c r="C198" s="34" t="s">
        <v>648</v>
      </c>
      <c r="D198" s="104" t="s">
        <v>51</v>
      </c>
      <c r="E198" s="25">
        <v>12</v>
      </c>
      <c r="F198" s="105"/>
      <c r="G198" s="105"/>
      <c r="H198" s="128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1:18" s="130" customFormat="1" ht="12.75" x14ac:dyDescent="0.2">
      <c r="A199" s="35"/>
      <c r="B199" s="108"/>
      <c r="C199" s="34"/>
      <c r="D199" s="104"/>
      <c r="E199" s="25"/>
      <c r="F199" s="105"/>
      <c r="G199" s="105"/>
      <c r="H199" s="128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1:18" s="130" customFormat="1" ht="12.75" x14ac:dyDescent="0.2">
      <c r="A200" s="35"/>
      <c r="B200" s="113" t="s">
        <v>393</v>
      </c>
      <c r="C200" s="21"/>
      <c r="D200" s="19"/>
      <c r="E200" s="24"/>
      <c r="F200" s="20"/>
      <c r="G200" s="106"/>
      <c r="H200" s="128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1:18" s="130" customFormat="1" ht="12.75" x14ac:dyDescent="0.2">
      <c r="A201" s="35"/>
      <c r="B201" s="96"/>
      <c r="C201" s="229"/>
      <c r="D201" s="18"/>
      <c r="E201" s="223"/>
      <c r="F201" s="97"/>
      <c r="G201" s="230"/>
      <c r="H201" s="128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1:18" s="130" customFormat="1" ht="15.75" x14ac:dyDescent="0.2">
      <c r="A202" s="35"/>
      <c r="B202" s="110" t="s">
        <v>283</v>
      </c>
      <c r="C202" s="30" t="s">
        <v>79</v>
      </c>
      <c r="D202" s="118"/>
      <c r="E202" s="98"/>
      <c r="F202" s="105"/>
      <c r="G202" s="105"/>
      <c r="H202" s="128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1:18" s="130" customFormat="1" ht="12.75" x14ac:dyDescent="0.2">
      <c r="A203" s="35"/>
      <c r="B203" s="108"/>
      <c r="C203" s="187" t="s">
        <v>114</v>
      </c>
      <c r="D203" s="104"/>
      <c r="E203" s="25"/>
      <c r="F203" s="105"/>
      <c r="G203" s="105"/>
      <c r="H203" s="128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1:18" s="130" customFormat="1" ht="12.75" x14ac:dyDescent="0.2">
      <c r="A204" s="35"/>
      <c r="B204" s="108"/>
      <c r="C204" s="34"/>
      <c r="D204" s="104"/>
      <c r="E204" s="25"/>
      <c r="F204" s="105"/>
      <c r="G204" s="105"/>
      <c r="H204" s="128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1:18" s="130" customFormat="1" ht="12.75" x14ac:dyDescent="0.2">
      <c r="A205" s="35"/>
      <c r="B205" s="108" t="s">
        <v>285</v>
      </c>
      <c r="C205" s="34" t="s">
        <v>111</v>
      </c>
      <c r="D205" s="104" t="s">
        <v>51</v>
      </c>
      <c r="E205" s="25">
        <f>E192+E190+E185+E183+E181+E179</f>
        <v>11</v>
      </c>
      <c r="F205" s="105"/>
      <c r="G205" s="105"/>
      <c r="H205" s="128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1:18" s="130" customFormat="1" ht="12.75" x14ac:dyDescent="0.2">
      <c r="A206" s="35"/>
      <c r="B206" s="108"/>
      <c r="C206" s="34"/>
      <c r="D206" s="104"/>
      <c r="E206" s="25"/>
      <c r="F206" s="105"/>
      <c r="G206" s="105"/>
      <c r="H206" s="128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1:18" s="130" customFormat="1" ht="12.75" x14ac:dyDescent="0.2">
      <c r="A207" s="35"/>
      <c r="B207" s="108" t="s">
        <v>286</v>
      </c>
      <c r="C207" s="34" t="s">
        <v>110</v>
      </c>
      <c r="D207" s="104" t="s">
        <v>51</v>
      </c>
      <c r="E207" s="25">
        <f>E196</f>
        <v>1</v>
      </c>
      <c r="F207" s="105"/>
      <c r="G207" s="105"/>
      <c r="H207" s="128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1:18" s="130" customFormat="1" ht="12.75" x14ac:dyDescent="0.2">
      <c r="A208" s="35"/>
      <c r="B208" s="108"/>
      <c r="C208" s="34"/>
      <c r="D208" s="104"/>
      <c r="E208" s="25"/>
      <c r="F208" s="105"/>
      <c r="G208" s="105"/>
      <c r="H208" s="128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1:18" s="130" customFormat="1" ht="12.75" x14ac:dyDescent="0.2">
      <c r="A209" s="35"/>
      <c r="B209" s="108" t="s">
        <v>287</v>
      </c>
      <c r="C209" s="34" t="s">
        <v>126</v>
      </c>
      <c r="D209" s="104" t="s">
        <v>51</v>
      </c>
      <c r="E209" s="25">
        <v>2</v>
      </c>
      <c r="F209" s="105"/>
      <c r="G209" s="105"/>
      <c r="H209" s="128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1:18" s="130" customFormat="1" ht="12.75" x14ac:dyDescent="0.2">
      <c r="A210" s="35"/>
      <c r="B210" s="108"/>
      <c r="C210" s="34"/>
      <c r="D210" s="104"/>
      <c r="E210" s="25"/>
      <c r="F210" s="105"/>
      <c r="G210" s="105"/>
      <c r="H210" s="128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1:18" s="130" customFormat="1" ht="12.75" x14ac:dyDescent="0.2">
      <c r="A211" s="35"/>
      <c r="B211" s="108" t="s">
        <v>390</v>
      </c>
      <c r="C211" s="34" t="s">
        <v>632</v>
      </c>
      <c r="D211" s="104" t="s">
        <v>51</v>
      </c>
      <c r="E211" s="25">
        <f>E336+E334</f>
        <v>3</v>
      </c>
      <c r="F211" s="105"/>
      <c r="G211" s="105"/>
      <c r="H211" s="128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1:18" s="130" customFormat="1" ht="12.75" x14ac:dyDescent="0.2">
      <c r="A212" s="35"/>
      <c r="B212" s="108"/>
      <c r="C212" s="34"/>
      <c r="D212" s="104"/>
      <c r="E212" s="25"/>
      <c r="F212" s="105"/>
      <c r="G212" s="105"/>
      <c r="H212" s="128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1:18" s="130" customFormat="1" ht="15.75" x14ac:dyDescent="0.2">
      <c r="A213" s="35"/>
      <c r="B213" s="110" t="s">
        <v>288</v>
      </c>
      <c r="C213" s="30" t="s">
        <v>378</v>
      </c>
      <c r="D213" s="118"/>
      <c r="E213" s="98"/>
      <c r="F213" s="105"/>
      <c r="G213" s="105"/>
      <c r="H213" s="128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1:18" s="130" customFormat="1" ht="15.75" x14ac:dyDescent="0.2">
      <c r="A214" s="35"/>
      <c r="B214" s="110"/>
      <c r="C214" s="99" t="s">
        <v>379</v>
      </c>
      <c r="D214" s="118"/>
      <c r="E214" s="98"/>
      <c r="F214" s="105"/>
      <c r="G214" s="105"/>
      <c r="H214" s="128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1:18" s="130" customFormat="1" ht="12.75" x14ac:dyDescent="0.2">
      <c r="A215" s="35"/>
      <c r="B215" s="108" t="s">
        <v>289</v>
      </c>
      <c r="C215" s="34" t="s">
        <v>380</v>
      </c>
      <c r="D215" s="104" t="s">
        <v>19</v>
      </c>
      <c r="E215" s="25">
        <v>200</v>
      </c>
      <c r="F215" s="105"/>
      <c r="G215" s="105"/>
      <c r="H215" s="128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1:18" s="130" customFormat="1" ht="15.75" x14ac:dyDescent="0.2">
      <c r="A216" s="35"/>
      <c r="B216" s="110"/>
      <c r="C216" s="30"/>
      <c r="D216" s="118"/>
      <c r="E216" s="98"/>
      <c r="F216" s="105"/>
      <c r="G216" s="105"/>
      <c r="H216" s="128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1:18" s="130" customFormat="1" ht="13.5" x14ac:dyDescent="0.2">
      <c r="A217" s="35"/>
      <c r="B217" s="108"/>
      <c r="C217" s="99" t="s">
        <v>70</v>
      </c>
      <c r="D217" s="104"/>
      <c r="E217" s="25"/>
      <c r="F217" s="105"/>
      <c r="G217" s="105"/>
      <c r="H217" s="128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1:18" s="130" customFormat="1" ht="12.75" x14ac:dyDescent="0.2">
      <c r="A218" s="35"/>
      <c r="B218" s="108" t="s">
        <v>290</v>
      </c>
      <c r="C218" s="34" t="s">
        <v>151</v>
      </c>
      <c r="D218" s="104" t="s">
        <v>51</v>
      </c>
      <c r="E218" s="25">
        <v>5</v>
      </c>
      <c r="F218" s="105"/>
      <c r="G218" s="105"/>
      <c r="H218" s="128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1:18" s="130" customFormat="1" ht="12.75" x14ac:dyDescent="0.2">
      <c r="A219" s="35"/>
      <c r="B219" s="108"/>
      <c r="C219" s="34"/>
      <c r="D219" s="104"/>
      <c r="E219" s="25"/>
      <c r="F219" s="105"/>
      <c r="G219" s="105"/>
      <c r="H219" s="128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1:18" s="130" customFormat="1" ht="12.75" x14ac:dyDescent="0.2">
      <c r="A220" s="35"/>
      <c r="B220" s="108" t="s">
        <v>291</v>
      </c>
      <c r="C220" s="34" t="s">
        <v>349</v>
      </c>
      <c r="D220" s="104" t="s">
        <v>51</v>
      </c>
      <c r="E220" s="25">
        <v>4</v>
      </c>
      <c r="F220" s="105"/>
      <c r="G220" s="105"/>
      <c r="H220" s="128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1:18" s="130" customFormat="1" ht="12.75" x14ac:dyDescent="0.2">
      <c r="A221" s="35"/>
      <c r="B221" s="108"/>
      <c r="C221" s="34"/>
      <c r="D221" s="104"/>
      <c r="E221" s="25"/>
      <c r="F221" s="105"/>
      <c r="G221" s="105"/>
      <c r="H221" s="128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1:18" s="130" customFormat="1" ht="13.5" x14ac:dyDescent="0.2">
      <c r="A222" s="35"/>
      <c r="B222" s="108"/>
      <c r="C222" s="99" t="s">
        <v>83</v>
      </c>
      <c r="D222" s="104"/>
      <c r="E222" s="25"/>
      <c r="F222" s="105"/>
      <c r="G222" s="105"/>
      <c r="H222" s="128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1:18" s="130" customFormat="1" ht="12.75" x14ac:dyDescent="0.2">
      <c r="A223" s="35"/>
      <c r="B223" s="108" t="s">
        <v>292</v>
      </c>
      <c r="C223" s="34" t="s">
        <v>178</v>
      </c>
      <c r="D223" s="104" t="s">
        <v>51</v>
      </c>
      <c r="E223" s="25">
        <v>1</v>
      </c>
      <c r="F223" s="105"/>
      <c r="G223" s="105"/>
      <c r="H223" s="128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1:18" s="130" customFormat="1" ht="12.75" x14ac:dyDescent="0.2">
      <c r="A224" s="35"/>
      <c r="B224" s="43"/>
      <c r="C224" s="34"/>
      <c r="D224" s="104"/>
      <c r="E224" s="25"/>
      <c r="F224" s="105"/>
      <c r="G224" s="105"/>
      <c r="H224" s="128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1:18" s="130" customFormat="1" ht="12.75" x14ac:dyDescent="0.2">
      <c r="A225" s="35"/>
      <c r="B225" s="108" t="s">
        <v>293</v>
      </c>
      <c r="C225" s="34" t="s">
        <v>116</v>
      </c>
      <c r="D225" s="104" t="s">
        <v>51</v>
      </c>
      <c r="E225" s="25">
        <v>1</v>
      </c>
      <c r="F225" s="105"/>
      <c r="G225" s="105"/>
      <c r="H225" s="128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1:18" s="130" customFormat="1" ht="12.75" x14ac:dyDescent="0.2">
      <c r="A226" s="35"/>
      <c r="B226" s="43"/>
      <c r="C226" s="34"/>
      <c r="D226" s="104"/>
      <c r="E226" s="179"/>
      <c r="F226" s="105"/>
      <c r="G226" s="105"/>
      <c r="H226" s="128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1:18" s="130" customFormat="1" ht="12.75" x14ac:dyDescent="0.2">
      <c r="A227" s="35"/>
      <c r="B227" s="108" t="s">
        <v>294</v>
      </c>
      <c r="C227" s="34" t="s">
        <v>135</v>
      </c>
      <c r="D227" s="104" t="s">
        <v>51</v>
      </c>
      <c r="E227" s="25">
        <v>1</v>
      </c>
      <c r="F227" s="105"/>
      <c r="G227" s="105"/>
      <c r="H227" s="128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1:18" s="130" customFormat="1" ht="12.75" x14ac:dyDescent="0.2">
      <c r="A228" s="35"/>
      <c r="B228" s="43"/>
      <c r="C228" s="34"/>
      <c r="D228" s="104"/>
      <c r="E228" s="25"/>
      <c r="F228" s="105"/>
      <c r="G228" s="105"/>
      <c r="H228" s="128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1:18" s="130" customFormat="1" ht="12.75" x14ac:dyDescent="0.2">
      <c r="A229" s="35"/>
      <c r="B229" s="108" t="s">
        <v>295</v>
      </c>
      <c r="C229" s="34" t="s">
        <v>136</v>
      </c>
      <c r="D229" s="104" t="s">
        <v>51</v>
      </c>
      <c r="E229" s="25">
        <v>1</v>
      </c>
      <c r="F229" s="105"/>
      <c r="G229" s="105"/>
      <c r="H229" s="12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1:18" s="130" customFormat="1" ht="12.75" x14ac:dyDescent="0.2">
      <c r="A230" s="35"/>
      <c r="B230" s="43"/>
      <c r="C230" s="34"/>
      <c r="D230" s="104"/>
      <c r="E230" s="25"/>
      <c r="F230" s="105"/>
      <c r="G230" s="105"/>
      <c r="H230" s="128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1:18" s="130" customFormat="1" ht="12.75" x14ac:dyDescent="0.2">
      <c r="A231" s="35"/>
      <c r="B231" s="108" t="s">
        <v>296</v>
      </c>
      <c r="C231" s="34" t="s">
        <v>140</v>
      </c>
      <c r="D231" s="104" t="s">
        <v>51</v>
      </c>
      <c r="E231" s="25">
        <v>1</v>
      </c>
      <c r="F231" s="105"/>
      <c r="G231" s="105"/>
      <c r="H231" s="128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1:18" s="130" customFormat="1" ht="12.75" x14ac:dyDescent="0.2">
      <c r="A232" s="35"/>
      <c r="B232" s="43"/>
      <c r="C232" s="34"/>
      <c r="D232" s="104"/>
      <c r="E232" s="25"/>
      <c r="F232" s="105"/>
      <c r="G232" s="105"/>
      <c r="H232" s="128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  <row r="233" spans="1:18" s="130" customFormat="1" ht="12.75" x14ac:dyDescent="0.2">
      <c r="A233" s="35"/>
      <c r="B233" s="108" t="s">
        <v>297</v>
      </c>
      <c r="C233" s="34" t="s">
        <v>84</v>
      </c>
      <c r="D233" s="104" t="s">
        <v>51</v>
      </c>
      <c r="E233" s="25">
        <v>11</v>
      </c>
      <c r="F233" s="105"/>
      <c r="G233" s="105"/>
      <c r="H233" s="128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</row>
    <row r="234" spans="1:18" s="130" customFormat="1" ht="12.75" x14ac:dyDescent="0.2">
      <c r="A234" s="35"/>
      <c r="B234" s="43"/>
      <c r="C234" s="189"/>
      <c r="D234" s="104"/>
      <c r="E234" s="25"/>
      <c r="F234" s="105"/>
      <c r="G234" s="105"/>
      <c r="H234" s="128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</row>
    <row r="235" spans="1:18" s="130" customFormat="1" ht="13.5" x14ac:dyDescent="0.2">
      <c r="A235" s="35"/>
      <c r="B235" s="108"/>
      <c r="C235" s="199" t="s">
        <v>85</v>
      </c>
      <c r="D235" s="104"/>
      <c r="E235" s="25"/>
      <c r="F235" s="105"/>
      <c r="G235" s="105"/>
      <c r="H235" s="128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</row>
    <row r="236" spans="1:18" s="130" customFormat="1" ht="25.5" x14ac:dyDescent="0.2">
      <c r="A236" s="35"/>
      <c r="B236" s="108" t="s">
        <v>298</v>
      </c>
      <c r="C236" s="34" t="s">
        <v>139</v>
      </c>
      <c r="D236" s="104" t="s">
        <v>21</v>
      </c>
      <c r="E236" s="25">
        <v>480</v>
      </c>
      <c r="F236" s="105"/>
      <c r="G236" s="105"/>
      <c r="H236" s="146"/>
      <c r="I236" s="129"/>
      <c r="J236" s="129"/>
      <c r="K236" s="129"/>
      <c r="L236" s="128"/>
      <c r="M236" s="129"/>
      <c r="N236" s="129"/>
      <c r="O236" s="129"/>
      <c r="P236" s="129"/>
      <c r="Q236" s="129"/>
      <c r="R236" s="129"/>
    </row>
    <row r="237" spans="1:18" s="130" customFormat="1" ht="12.75" x14ac:dyDescent="0.2">
      <c r="A237" s="35"/>
      <c r="B237" s="108"/>
      <c r="C237" s="34"/>
      <c r="D237" s="104"/>
      <c r="E237" s="25"/>
      <c r="F237" s="105"/>
      <c r="G237" s="105"/>
      <c r="H237" s="12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</row>
    <row r="238" spans="1:18" s="130" customFormat="1" ht="25.5" x14ac:dyDescent="0.2">
      <c r="A238" s="35"/>
      <c r="B238" s="108" t="s">
        <v>381</v>
      </c>
      <c r="C238" s="34" t="s">
        <v>180</v>
      </c>
      <c r="D238" s="104" t="s">
        <v>51</v>
      </c>
      <c r="E238" s="25">
        <v>3</v>
      </c>
      <c r="F238" s="105"/>
      <c r="G238" s="105"/>
      <c r="H238" s="12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</row>
    <row r="239" spans="1:18" s="130" customFormat="1" ht="12.75" x14ac:dyDescent="0.2">
      <c r="A239" s="35"/>
      <c r="B239" s="43"/>
      <c r="C239" s="189"/>
      <c r="D239" s="104"/>
      <c r="E239" s="25"/>
      <c r="F239" s="105"/>
      <c r="G239" s="105"/>
      <c r="H239" s="128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</row>
    <row r="240" spans="1:18" s="130" customFormat="1" ht="15.75" x14ac:dyDescent="0.2">
      <c r="A240" s="35"/>
      <c r="B240" s="110" t="s">
        <v>299</v>
      </c>
      <c r="C240" s="30" t="s">
        <v>33</v>
      </c>
      <c r="D240" s="118"/>
      <c r="E240" s="98"/>
      <c r="F240" s="105"/>
      <c r="G240" s="105"/>
      <c r="H240" s="128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</row>
    <row r="241" spans="1:18" s="130" customFormat="1" ht="15.75" x14ac:dyDescent="0.2">
      <c r="A241" s="35"/>
      <c r="B241" s="30"/>
      <c r="C241" s="188"/>
      <c r="D241" s="104"/>
      <c r="E241" s="25"/>
      <c r="F241" s="105"/>
      <c r="G241" s="105"/>
      <c r="H241" s="128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</row>
    <row r="242" spans="1:18" s="130" customFormat="1" ht="13.5" x14ac:dyDescent="0.2">
      <c r="A242" s="35"/>
      <c r="B242" s="43"/>
      <c r="C242" s="201" t="s">
        <v>150</v>
      </c>
      <c r="D242" s="104"/>
      <c r="E242" s="25"/>
      <c r="F242" s="105"/>
      <c r="G242" s="105"/>
      <c r="H242" s="128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</row>
    <row r="243" spans="1:18" s="130" customFormat="1" ht="25.5" x14ac:dyDescent="0.2">
      <c r="A243" s="35"/>
      <c r="B243" s="43" t="s">
        <v>300</v>
      </c>
      <c r="C243" s="34" t="s">
        <v>152</v>
      </c>
      <c r="D243" s="104" t="s">
        <v>17</v>
      </c>
      <c r="E243" s="25">
        <v>1</v>
      </c>
      <c r="F243" s="105"/>
      <c r="G243" s="105"/>
      <c r="H243" s="128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</row>
    <row r="244" spans="1:18" s="130" customFormat="1" ht="13.5" x14ac:dyDescent="0.2">
      <c r="A244" s="35"/>
      <c r="B244" s="43"/>
      <c r="C244" s="201"/>
      <c r="D244" s="104"/>
      <c r="E244" s="25"/>
      <c r="F244" s="105"/>
      <c r="G244" s="105"/>
      <c r="H244" s="128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</row>
    <row r="245" spans="1:18" s="130" customFormat="1" ht="12.75" x14ac:dyDescent="0.2">
      <c r="A245" s="35"/>
      <c r="B245" s="113" t="s">
        <v>338</v>
      </c>
      <c r="C245" s="21"/>
      <c r="D245" s="19"/>
      <c r="E245" s="24"/>
      <c r="F245" s="20"/>
      <c r="G245" s="106"/>
      <c r="H245" s="128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</row>
    <row r="246" spans="1:18" s="130" customFormat="1" ht="13.5" x14ac:dyDescent="0.2">
      <c r="A246" s="35"/>
      <c r="B246" s="210"/>
      <c r="C246" s="224"/>
      <c r="D246" s="18"/>
      <c r="E246" s="178"/>
      <c r="F246" s="97"/>
      <c r="G246" s="97"/>
      <c r="H246" s="128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</row>
    <row r="247" spans="1:18" s="130" customFormat="1" ht="15.75" x14ac:dyDescent="0.2">
      <c r="A247" s="35"/>
      <c r="B247" s="202" t="s">
        <v>35</v>
      </c>
      <c r="C247" s="30" t="s">
        <v>161</v>
      </c>
      <c r="D247" s="28"/>
      <c r="E247" s="29"/>
      <c r="F247" s="105"/>
      <c r="G247" s="105"/>
      <c r="H247" s="128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</row>
    <row r="248" spans="1:18" s="130" customFormat="1" ht="15.75" x14ac:dyDescent="0.2">
      <c r="A248" s="35"/>
      <c r="B248" s="202"/>
      <c r="C248" s="203"/>
      <c r="D248" s="28"/>
      <c r="E248" s="29"/>
      <c r="F248" s="105"/>
      <c r="G248" s="105"/>
      <c r="H248" s="128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</row>
    <row r="249" spans="1:18" s="130" customFormat="1" ht="15.75" x14ac:dyDescent="0.2">
      <c r="A249" s="35"/>
      <c r="B249" s="110" t="s">
        <v>44</v>
      </c>
      <c r="C249" s="30" t="s">
        <v>164</v>
      </c>
      <c r="D249" s="118"/>
      <c r="E249" s="98"/>
      <c r="F249" s="105"/>
      <c r="G249" s="105"/>
      <c r="H249" s="128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</row>
    <row r="250" spans="1:18" s="130" customFormat="1" ht="12.75" x14ac:dyDescent="0.2">
      <c r="A250" s="35"/>
      <c r="B250" s="43" t="s">
        <v>302</v>
      </c>
      <c r="C250" s="103" t="s">
        <v>132</v>
      </c>
      <c r="D250" s="104" t="s">
        <v>21</v>
      </c>
      <c r="E250" s="23">
        <f>E31*0.3*0.6</f>
        <v>315</v>
      </c>
      <c r="F250" s="105"/>
      <c r="G250" s="105"/>
      <c r="H250" s="128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</row>
    <row r="251" spans="1:18" s="130" customFormat="1" ht="12.75" x14ac:dyDescent="0.2">
      <c r="A251" s="35"/>
      <c r="B251" s="43"/>
      <c r="C251" s="103"/>
      <c r="D251" s="104"/>
      <c r="E251" s="23"/>
      <c r="F251" s="105"/>
      <c r="G251" s="105"/>
      <c r="H251" s="128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</row>
    <row r="252" spans="1:18" s="130" customFormat="1" ht="12.75" x14ac:dyDescent="0.2">
      <c r="A252" s="35"/>
      <c r="B252" s="43" t="s">
        <v>303</v>
      </c>
      <c r="C252" s="34" t="s">
        <v>118</v>
      </c>
      <c r="D252" s="104" t="s">
        <v>21</v>
      </c>
      <c r="E252" s="23">
        <f>E31*0.3*0.4</f>
        <v>210</v>
      </c>
      <c r="F252" s="105"/>
      <c r="G252" s="105"/>
      <c r="H252" s="128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</row>
    <row r="253" spans="1:18" s="130" customFormat="1" ht="12.75" x14ac:dyDescent="0.2">
      <c r="A253" s="35"/>
      <c r="B253" s="43"/>
      <c r="C253" s="189"/>
      <c r="D253" s="104"/>
      <c r="E253" s="23"/>
      <c r="F253" s="105"/>
      <c r="G253" s="105"/>
      <c r="H253" s="128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</row>
    <row r="254" spans="1:18" s="130" customFormat="1" ht="12.75" x14ac:dyDescent="0.2">
      <c r="A254" s="35"/>
      <c r="B254" s="113" t="s">
        <v>339</v>
      </c>
      <c r="C254" s="21"/>
      <c r="D254" s="19"/>
      <c r="E254" s="24"/>
      <c r="F254" s="20"/>
      <c r="G254" s="106"/>
      <c r="H254" s="128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</row>
    <row r="255" spans="1:18" s="130" customFormat="1" ht="12.75" x14ac:dyDescent="0.2">
      <c r="A255" s="35"/>
      <c r="B255" s="43"/>
      <c r="C255" s="189"/>
      <c r="D255" s="104"/>
      <c r="E255" s="23"/>
      <c r="F255" s="105"/>
      <c r="G255" s="105"/>
      <c r="H255" s="117"/>
      <c r="I255" s="147"/>
      <c r="J255" s="129"/>
      <c r="K255" s="129"/>
      <c r="L255" s="129"/>
      <c r="M255" s="129"/>
      <c r="N255" s="129"/>
      <c r="O255" s="129"/>
      <c r="P255" s="129"/>
      <c r="Q255" s="129"/>
      <c r="R255" s="129"/>
    </row>
    <row r="256" spans="1:18" s="130" customFormat="1" ht="15.75" x14ac:dyDescent="0.2">
      <c r="A256" s="35"/>
      <c r="B256" s="110" t="s">
        <v>36</v>
      </c>
      <c r="C256" s="30" t="s">
        <v>162</v>
      </c>
      <c r="D256" s="118"/>
      <c r="E256" s="98"/>
      <c r="F256" s="105"/>
      <c r="G256" s="105"/>
      <c r="H256" s="148"/>
      <c r="J256" s="129"/>
      <c r="K256" s="129"/>
      <c r="L256" s="129"/>
      <c r="M256" s="129"/>
      <c r="N256" s="129"/>
      <c r="O256" s="129"/>
      <c r="P256" s="129"/>
      <c r="Q256" s="129"/>
      <c r="R256" s="129"/>
    </row>
    <row r="257" spans="1:18" s="130" customFormat="1" ht="15.75" x14ac:dyDescent="0.2">
      <c r="A257" s="35"/>
      <c r="B257" s="110"/>
      <c r="C257" s="30"/>
      <c r="D257" s="118"/>
      <c r="E257" s="29"/>
      <c r="F257" s="105"/>
      <c r="G257" s="105"/>
      <c r="H257" s="148"/>
      <c r="J257" s="129"/>
      <c r="K257" s="129"/>
      <c r="L257" s="129"/>
      <c r="M257" s="129"/>
      <c r="N257" s="129"/>
      <c r="O257" s="129"/>
      <c r="P257" s="129"/>
      <c r="Q257" s="129"/>
      <c r="R257" s="129"/>
    </row>
    <row r="258" spans="1:18" s="130" customFormat="1" ht="15.75" x14ac:dyDescent="0.2">
      <c r="A258" s="35"/>
      <c r="B258" s="30" t="s">
        <v>163</v>
      </c>
      <c r="C258" s="30" t="s">
        <v>212</v>
      </c>
      <c r="D258" s="104"/>
      <c r="E258" s="23"/>
      <c r="F258" s="105"/>
      <c r="G258" s="105"/>
      <c r="H258" s="148"/>
      <c r="J258" s="129"/>
      <c r="K258" s="129"/>
      <c r="L258" s="129"/>
      <c r="M258" s="129"/>
      <c r="N258" s="129"/>
      <c r="O258" s="129"/>
      <c r="P258" s="129"/>
      <c r="Q258" s="129"/>
      <c r="R258" s="129"/>
    </row>
    <row r="259" spans="1:18" s="130" customFormat="1" ht="12.75" x14ac:dyDescent="0.2">
      <c r="A259" s="35"/>
      <c r="B259" s="43" t="s">
        <v>304</v>
      </c>
      <c r="C259" s="189" t="s">
        <v>410</v>
      </c>
      <c r="D259" s="104" t="s">
        <v>21</v>
      </c>
      <c r="E259" s="23">
        <f>E31*0.2</f>
        <v>350</v>
      </c>
      <c r="F259" s="105"/>
      <c r="G259" s="105"/>
      <c r="H259" s="148"/>
      <c r="J259" s="129"/>
      <c r="K259" s="129"/>
      <c r="L259" s="129"/>
      <c r="M259" s="129"/>
      <c r="N259" s="129"/>
      <c r="O259" s="129"/>
      <c r="P259" s="129"/>
      <c r="Q259" s="129"/>
      <c r="R259" s="129"/>
    </row>
    <row r="260" spans="1:18" s="130" customFormat="1" ht="12.75" x14ac:dyDescent="0.2">
      <c r="A260" s="35"/>
      <c r="B260" s="43"/>
      <c r="C260" s="189"/>
      <c r="D260" s="104"/>
      <c r="E260" s="23"/>
      <c r="F260" s="105"/>
      <c r="G260" s="105"/>
      <c r="H260" s="148"/>
      <c r="J260" s="129"/>
      <c r="K260" s="129"/>
      <c r="L260" s="129"/>
      <c r="M260" s="129"/>
      <c r="N260" s="129"/>
      <c r="O260" s="129"/>
      <c r="P260" s="129"/>
      <c r="Q260" s="129"/>
      <c r="R260" s="129"/>
    </row>
    <row r="261" spans="1:18" s="130" customFormat="1" ht="25.5" x14ac:dyDescent="0.2">
      <c r="A261" s="35"/>
      <c r="B261" s="43" t="s">
        <v>305</v>
      </c>
      <c r="C261" s="189" t="s">
        <v>631</v>
      </c>
      <c r="D261" s="104" t="s">
        <v>18</v>
      </c>
      <c r="E261" s="23">
        <v>700</v>
      </c>
      <c r="F261" s="105"/>
      <c r="G261" s="105"/>
      <c r="H261" s="148"/>
      <c r="J261" s="129"/>
      <c r="K261" s="129"/>
      <c r="L261" s="129"/>
      <c r="M261" s="129"/>
      <c r="N261" s="129"/>
      <c r="O261" s="129"/>
      <c r="P261" s="129"/>
      <c r="Q261" s="129"/>
      <c r="R261" s="129"/>
    </row>
    <row r="262" spans="1:18" s="130" customFormat="1" ht="12.75" x14ac:dyDescent="0.2">
      <c r="A262" s="35"/>
      <c r="B262" s="43"/>
      <c r="C262" s="34"/>
      <c r="D262" s="104"/>
      <c r="E262" s="23"/>
      <c r="F262" s="105"/>
      <c r="G262" s="105"/>
      <c r="H262" s="149"/>
      <c r="J262" s="129"/>
      <c r="K262" s="129"/>
      <c r="L262" s="129"/>
      <c r="M262" s="129"/>
      <c r="N262" s="129"/>
      <c r="O262" s="129"/>
      <c r="P262" s="129"/>
      <c r="Q262" s="129"/>
      <c r="R262" s="129"/>
    </row>
    <row r="263" spans="1:18" s="130" customFormat="1" ht="12.75" x14ac:dyDescent="0.2">
      <c r="A263" s="35"/>
      <c r="B263" s="113" t="s">
        <v>340</v>
      </c>
      <c r="C263" s="21"/>
      <c r="D263" s="19"/>
      <c r="E263" s="24"/>
      <c r="F263" s="20"/>
      <c r="G263" s="106"/>
      <c r="H263" s="128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</row>
    <row r="264" spans="1:18" s="130" customFormat="1" ht="12.75" x14ac:dyDescent="0.2">
      <c r="A264" s="35"/>
      <c r="B264" s="108"/>
      <c r="C264" s="34"/>
      <c r="D264" s="104"/>
      <c r="E264" s="23"/>
      <c r="F264" s="105"/>
      <c r="G264" s="105"/>
      <c r="H264" s="149"/>
      <c r="J264" s="129"/>
      <c r="K264" s="129"/>
      <c r="L264" s="129"/>
      <c r="M264" s="129"/>
      <c r="N264" s="129"/>
      <c r="O264" s="129"/>
      <c r="P264" s="129"/>
      <c r="Q264" s="129"/>
      <c r="R264" s="129"/>
    </row>
    <row r="265" spans="1:18" s="130" customFormat="1" ht="15.75" x14ac:dyDescent="0.2">
      <c r="A265" s="35"/>
      <c r="B265" s="110" t="s">
        <v>37</v>
      </c>
      <c r="C265" s="30" t="s">
        <v>167</v>
      </c>
      <c r="D265" s="118"/>
      <c r="E265" s="98"/>
      <c r="F265" s="105"/>
      <c r="G265" s="105"/>
      <c r="H265" s="128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</row>
    <row r="266" spans="1:18" s="130" customFormat="1" ht="15.75" x14ac:dyDescent="0.2">
      <c r="A266" s="35"/>
      <c r="B266" s="110"/>
      <c r="C266" s="30"/>
      <c r="D266" s="118"/>
      <c r="E266" s="29"/>
      <c r="F266" s="105"/>
      <c r="G266" s="105"/>
      <c r="H266" s="128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</row>
    <row r="267" spans="1:18" s="130" customFormat="1" ht="15.75" x14ac:dyDescent="0.2">
      <c r="A267" s="35"/>
      <c r="B267" s="202" t="s">
        <v>165</v>
      </c>
      <c r="C267" s="30" t="s">
        <v>168</v>
      </c>
      <c r="D267" s="28"/>
      <c r="E267" s="29"/>
      <c r="F267" s="105"/>
      <c r="G267" s="105"/>
      <c r="H267" s="128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</row>
    <row r="268" spans="1:18" s="130" customFormat="1" ht="12.75" x14ac:dyDescent="0.2">
      <c r="A268" s="35"/>
      <c r="B268" s="43" t="s">
        <v>306</v>
      </c>
      <c r="C268" s="189" t="s">
        <v>653</v>
      </c>
      <c r="D268" s="104" t="s">
        <v>18</v>
      </c>
      <c r="E268" s="57">
        <f>E31</f>
        <v>1750</v>
      </c>
      <c r="F268" s="105"/>
      <c r="G268" s="105"/>
      <c r="H268" s="128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</row>
    <row r="269" spans="1:18" s="130" customFormat="1" ht="12.75" x14ac:dyDescent="0.2">
      <c r="A269" s="35"/>
      <c r="B269" s="43"/>
      <c r="C269" s="189"/>
      <c r="D269" s="104"/>
      <c r="E269" s="57"/>
      <c r="F269" s="105"/>
      <c r="G269" s="105"/>
      <c r="H269" s="128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</row>
    <row r="270" spans="1:18" s="130" customFormat="1" ht="12.75" x14ac:dyDescent="0.2">
      <c r="A270" s="35"/>
      <c r="B270" s="43" t="s">
        <v>307</v>
      </c>
      <c r="C270" s="189" t="s">
        <v>133</v>
      </c>
      <c r="D270" s="104" t="s">
        <v>18</v>
      </c>
      <c r="E270" s="57">
        <f>E268</f>
        <v>1750</v>
      </c>
      <c r="F270" s="105"/>
      <c r="G270" s="105"/>
      <c r="H270" s="128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</row>
    <row r="271" spans="1:18" s="130" customFormat="1" ht="12.75" x14ac:dyDescent="0.2">
      <c r="A271" s="35"/>
      <c r="B271" s="43"/>
      <c r="C271" s="189"/>
      <c r="D271" s="104"/>
      <c r="E271" s="57"/>
      <c r="F271" s="105"/>
      <c r="G271" s="105"/>
      <c r="H271" s="128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</row>
    <row r="272" spans="1:18" s="130" customFormat="1" ht="12.75" x14ac:dyDescent="0.2">
      <c r="A272" s="35"/>
      <c r="B272" s="43" t="s">
        <v>308</v>
      </c>
      <c r="C272" s="189" t="s">
        <v>654</v>
      </c>
      <c r="D272" s="104" t="s">
        <v>18</v>
      </c>
      <c r="E272" s="57">
        <f>E270</f>
        <v>1750</v>
      </c>
      <c r="F272" s="105"/>
      <c r="G272" s="105"/>
      <c r="H272" s="128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</row>
    <row r="273" spans="1:18" s="130" customFormat="1" ht="12.75" x14ac:dyDescent="0.2">
      <c r="A273" s="35"/>
      <c r="B273" s="43"/>
      <c r="C273" s="189"/>
      <c r="D273" s="104"/>
      <c r="E273" s="57"/>
      <c r="F273" s="105"/>
      <c r="G273" s="105"/>
      <c r="H273" s="128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</row>
    <row r="274" spans="1:18" s="130" customFormat="1" ht="12.75" x14ac:dyDescent="0.2">
      <c r="A274" s="35"/>
      <c r="B274" s="43" t="s">
        <v>309</v>
      </c>
      <c r="C274" s="189" t="s">
        <v>123</v>
      </c>
      <c r="D274" s="104" t="s">
        <v>46</v>
      </c>
      <c r="E274" s="57">
        <v>2</v>
      </c>
      <c r="F274" s="105"/>
      <c r="G274" s="105"/>
      <c r="H274" s="128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</row>
    <row r="275" spans="1:18" s="130" customFormat="1" ht="12.75" x14ac:dyDescent="0.2">
      <c r="A275" s="35"/>
      <c r="B275" s="43"/>
      <c r="C275" s="189"/>
      <c r="D275" s="28"/>
      <c r="E275" s="29"/>
      <c r="F275" s="105"/>
      <c r="G275" s="105"/>
      <c r="H275" s="128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</row>
    <row r="276" spans="1:18" s="130" customFormat="1" ht="15.75" x14ac:dyDescent="0.2">
      <c r="A276" s="35"/>
      <c r="B276" s="110" t="s">
        <v>166</v>
      </c>
      <c r="C276" s="30" t="s">
        <v>74</v>
      </c>
      <c r="D276" s="118"/>
      <c r="E276" s="98"/>
      <c r="F276" s="105"/>
      <c r="G276" s="105"/>
      <c r="H276" s="128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</row>
    <row r="277" spans="1:18" s="130" customFormat="1" ht="12.75" x14ac:dyDescent="0.2">
      <c r="A277" s="35"/>
      <c r="B277" s="204"/>
      <c r="C277" s="189"/>
      <c r="D277" s="104"/>
      <c r="E277" s="205"/>
      <c r="F277" s="105"/>
      <c r="G277" s="105"/>
      <c r="H277" s="128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</row>
    <row r="278" spans="1:18" s="130" customFormat="1" ht="12.75" x14ac:dyDescent="0.2">
      <c r="A278" s="35"/>
      <c r="B278" s="43" t="s">
        <v>310</v>
      </c>
      <c r="C278" s="34" t="s">
        <v>76</v>
      </c>
      <c r="D278" s="104" t="s">
        <v>68</v>
      </c>
      <c r="E278" s="57">
        <v>40</v>
      </c>
      <c r="F278" s="105"/>
      <c r="G278" s="105"/>
      <c r="H278" s="128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</row>
    <row r="279" spans="1:18" s="130" customFormat="1" ht="15.75" x14ac:dyDescent="0.2">
      <c r="A279" s="35"/>
      <c r="B279" s="202"/>
      <c r="C279" s="188"/>
      <c r="D279" s="28"/>
      <c r="E279" s="29"/>
      <c r="F279" s="105"/>
      <c r="G279" s="105"/>
      <c r="H279" s="128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</row>
    <row r="280" spans="1:18" s="130" customFormat="1" ht="12.75" x14ac:dyDescent="0.2">
      <c r="A280" s="35"/>
      <c r="B280" s="43" t="s">
        <v>311</v>
      </c>
      <c r="C280" s="34" t="s">
        <v>181</v>
      </c>
      <c r="D280" s="104" t="s">
        <v>19</v>
      </c>
      <c r="E280" s="57">
        <v>10</v>
      </c>
      <c r="F280" s="105"/>
      <c r="G280" s="105"/>
      <c r="H280" s="128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</row>
    <row r="281" spans="1:18" s="130" customFormat="1" ht="15.75" x14ac:dyDescent="0.2">
      <c r="A281" s="35"/>
      <c r="B281" s="202"/>
      <c r="C281" s="34"/>
      <c r="D281" s="104"/>
      <c r="E281" s="57"/>
      <c r="F281" s="105"/>
      <c r="G281" s="105"/>
      <c r="H281" s="128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</row>
    <row r="282" spans="1:18" s="130" customFormat="1" ht="12.75" x14ac:dyDescent="0.2">
      <c r="A282" s="35"/>
      <c r="B282" s="43" t="s">
        <v>312</v>
      </c>
      <c r="C282" s="34" t="s">
        <v>75</v>
      </c>
      <c r="D282" s="104" t="s">
        <v>18</v>
      </c>
      <c r="E282" s="57">
        <f>E35</f>
        <v>20</v>
      </c>
      <c r="F282" s="105"/>
      <c r="G282" s="105"/>
      <c r="H282" s="128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</row>
    <row r="283" spans="1:18" s="130" customFormat="1" ht="12.75" x14ac:dyDescent="0.2">
      <c r="A283" s="35"/>
      <c r="B283" s="204"/>
      <c r="C283" s="34"/>
      <c r="D283" s="104"/>
      <c r="E283" s="205"/>
      <c r="F283" s="105"/>
      <c r="G283" s="105"/>
      <c r="H283" s="128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</row>
    <row r="284" spans="1:18" s="130" customFormat="1" ht="12.75" x14ac:dyDescent="0.2">
      <c r="A284" s="35"/>
      <c r="B284" s="113" t="s">
        <v>341</v>
      </c>
      <c r="C284" s="21"/>
      <c r="D284" s="19"/>
      <c r="E284" s="24"/>
      <c r="F284" s="20"/>
      <c r="G284" s="106"/>
      <c r="H284" s="128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</row>
    <row r="285" spans="1:18" s="130" customFormat="1" ht="12.75" x14ac:dyDescent="0.2">
      <c r="A285" s="186"/>
      <c r="B285" s="185"/>
      <c r="C285" s="34"/>
      <c r="D285" s="104"/>
      <c r="E285" s="205"/>
      <c r="F285" s="105"/>
      <c r="G285" s="105"/>
      <c r="H285" s="128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</row>
    <row r="286" spans="1:18" s="130" customFormat="1" ht="15.75" x14ac:dyDescent="0.2">
      <c r="A286" s="186"/>
      <c r="B286" s="110" t="s">
        <v>313</v>
      </c>
      <c r="C286" s="30" t="s">
        <v>500</v>
      </c>
      <c r="D286" s="118"/>
      <c r="E286" s="98"/>
      <c r="F286" s="105"/>
      <c r="G286" s="105"/>
      <c r="H286" s="128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</row>
    <row r="287" spans="1:18" s="130" customFormat="1" ht="12.75" x14ac:dyDescent="0.2">
      <c r="A287" s="186"/>
      <c r="B287" s="206"/>
      <c r="C287" s="187" t="s">
        <v>87</v>
      </c>
      <c r="D287" s="207"/>
      <c r="E287" s="208"/>
      <c r="F287" s="115"/>
      <c r="G287" s="115"/>
      <c r="H287" s="128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</row>
    <row r="288" spans="1:18" s="130" customFormat="1" ht="12.75" x14ac:dyDescent="0.2">
      <c r="A288" s="186"/>
      <c r="B288" s="206"/>
      <c r="C288" s="187"/>
      <c r="D288" s="207"/>
      <c r="E288" s="208"/>
      <c r="F288" s="115"/>
      <c r="G288" s="115"/>
      <c r="H288" s="128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</row>
    <row r="289" spans="1:18" s="130" customFormat="1" ht="13.5" x14ac:dyDescent="0.2">
      <c r="A289" s="186"/>
      <c r="B289" s="206"/>
      <c r="C289" s="116" t="s">
        <v>88</v>
      </c>
      <c r="D289" s="207"/>
      <c r="E289" s="208"/>
      <c r="F289" s="115"/>
      <c r="G289" s="115"/>
      <c r="H289" s="128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</row>
    <row r="290" spans="1:18" s="130" customFormat="1" ht="12.75" x14ac:dyDescent="0.2">
      <c r="A290" s="186"/>
      <c r="B290" s="43" t="s">
        <v>501</v>
      </c>
      <c r="C290" s="34" t="s">
        <v>205</v>
      </c>
      <c r="D290" s="104" t="s">
        <v>17</v>
      </c>
      <c r="E290" s="57">
        <v>1</v>
      </c>
      <c r="F290" s="115"/>
      <c r="G290" s="115"/>
      <c r="H290" s="128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</row>
    <row r="291" spans="1:18" s="130" customFormat="1" ht="15.75" x14ac:dyDescent="0.2">
      <c r="A291" s="186"/>
      <c r="B291" s="202"/>
      <c r="C291" s="34"/>
      <c r="D291" s="104"/>
      <c r="E291" s="57"/>
      <c r="F291" s="105"/>
      <c r="G291" s="105"/>
      <c r="H291" s="128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</row>
    <row r="292" spans="1:18" s="130" customFormat="1" ht="15.75" x14ac:dyDescent="0.2">
      <c r="A292" s="186"/>
      <c r="B292" s="109"/>
      <c r="C292" s="116" t="s">
        <v>630</v>
      </c>
      <c r="D292" s="28"/>
      <c r="E292" s="29"/>
      <c r="F292" s="105"/>
      <c r="G292" s="105"/>
      <c r="H292" s="128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</row>
    <row r="293" spans="1:18" s="130" customFormat="1" ht="12.75" x14ac:dyDescent="0.2">
      <c r="A293" s="186"/>
      <c r="B293" s="108" t="s">
        <v>503</v>
      </c>
      <c r="C293" s="34" t="s">
        <v>89</v>
      </c>
      <c r="D293" s="104" t="s">
        <v>17</v>
      </c>
      <c r="E293" s="57">
        <v>1</v>
      </c>
      <c r="F293" s="105"/>
      <c r="G293" s="105"/>
      <c r="H293" s="128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</row>
    <row r="294" spans="1:18" s="130" customFormat="1" ht="12.75" x14ac:dyDescent="0.2">
      <c r="A294" s="35"/>
      <c r="B294" s="108"/>
      <c r="C294" s="34"/>
      <c r="D294" s="104"/>
      <c r="E294" s="57"/>
      <c r="F294" s="105"/>
      <c r="G294" s="105"/>
      <c r="H294" s="128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</row>
    <row r="295" spans="1:18" s="130" customFormat="1" ht="12.75" x14ac:dyDescent="0.2">
      <c r="A295" s="35"/>
      <c r="B295" s="113" t="s">
        <v>342</v>
      </c>
      <c r="C295" s="21"/>
      <c r="D295" s="19"/>
      <c r="E295" s="24"/>
      <c r="F295" s="20"/>
      <c r="G295" s="106"/>
      <c r="H295" s="128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</row>
    <row r="296" spans="1:18" s="130" customFormat="1" ht="12.75" x14ac:dyDescent="0.2">
      <c r="A296" s="35"/>
      <c r="B296" s="225"/>
      <c r="C296" s="226"/>
      <c r="D296" s="18"/>
      <c r="E296" s="227"/>
      <c r="F296" s="97"/>
      <c r="G296" s="97"/>
      <c r="H296" s="128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</row>
    <row r="297" spans="1:18" s="130" customFormat="1" ht="15.75" x14ac:dyDescent="0.2">
      <c r="A297" s="35"/>
      <c r="B297" s="110" t="s">
        <v>314</v>
      </c>
      <c r="C297" s="30" t="s">
        <v>183</v>
      </c>
      <c r="D297" s="118"/>
      <c r="E297" s="98"/>
      <c r="F297" s="105"/>
      <c r="G297" s="105"/>
      <c r="H297" s="128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</row>
    <row r="298" spans="1:18" s="130" customFormat="1" ht="38.25" x14ac:dyDescent="0.2">
      <c r="A298" s="35"/>
      <c r="B298" s="108"/>
      <c r="C298" s="111" t="s">
        <v>182</v>
      </c>
      <c r="D298" s="104"/>
      <c r="E298" s="25"/>
      <c r="F298" s="105"/>
      <c r="G298" s="105"/>
      <c r="H298" s="128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</row>
    <row r="299" spans="1:18" s="130" customFormat="1" ht="12.75" x14ac:dyDescent="0.2">
      <c r="A299" s="35"/>
      <c r="B299" s="108"/>
      <c r="C299" s="111"/>
      <c r="D299" s="104"/>
      <c r="E299" s="25"/>
      <c r="F299" s="105"/>
      <c r="G299" s="105"/>
      <c r="H299" s="128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</row>
    <row r="300" spans="1:18" s="130" customFormat="1" ht="15.75" x14ac:dyDescent="0.2">
      <c r="A300" s="35"/>
      <c r="B300" s="110" t="s">
        <v>315</v>
      </c>
      <c r="C300" s="30" t="s">
        <v>199</v>
      </c>
      <c r="D300" s="104"/>
      <c r="E300" s="25"/>
      <c r="F300" s="105"/>
      <c r="G300" s="105"/>
      <c r="H300" s="128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</row>
    <row r="301" spans="1:18" s="130" customFormat="1" ht="12.75" x14ac:dyDescent="0.2">
      <c r="A301" s="35"/>
      <c r="B301" s="108"/>
      <c r="C301" s="111"/>
      <c r="D301" s="104"/>
      <c r="E301" s="25"/>
      <c r="F301" s="105"/>
      <c r="G301" s="105"/>
      <c r="H301" s="128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</row>
    <row r="302" spans="1:18" s="130" customFormat="1" ht="12.75" x14ac:dyDescent="0.2">
      <c r="A302" s="35"/>
      <c r="B302" s="43" t="s">
        <v>316</v>
      </c>
      <c r="C302" s="34" t="s">
        <v>125</v>
      </c>
      <c r="D302" s="104" t="s">
        <v>19</v>
      </c>
      <c r="E302" s="57">
        <v>150</v>
      </c>
      <c r="F302" s="105"/>
      <c r="G302" s="105"/>
      <c r="H302" s="128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</row>
    <row r="303" spans="1:18" s="130" customFormat="1" ht="12.75" x14ac:dyDescent="0.2">
      <c r="A303" s="35"/>
      <c r="B303" s="43"/>
      <c r="C303" s="34"/>
      <c r="D303" s="104"/>
      <c r="E303" s="57"/>
      <c r="F303" s="105"/>
      <c r="G303" s="105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</row>
    <row r="304" spans="1:18" s="130" customFormat="1" ht="12.75" x14ac:dyDescent="0.2">
      <c r="A304" s="35"/>
      <c r="B304" s="43" t="s">
        <v>317</v>
      </c>
      <c r="C304" s="34" t="s">
        <v>78</v>
      </c>
      <c r="D304" s="104" t="s">
        <v>71</v>
      </c>
      <c r="E304" s="57">
        <f>E302/5</f>
        <v>30</v>
      </c>
      <c r="F304" s="105"/>
      <c r="G304" s="105"/>
      <c r="H304" s="128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</row>
    <row r="305" spans="1:18" s="130" customFormat="1" ht="12.75" x14ac:dyDescent="0.2">
      <c r="A305" s="35"/>
      <c r="B305" s="43"/>
      <c r="C305" s="34"/>
      <c r="D305" s="104"/>
      <c r="E305" s="57"/>
      <c r="F305" s="105"/>
      <c r="G305" s="105"/>
      <c r="H305" s="128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</row>
    <row r="306" spans="1:18" s="130" customFormat="1" ht="12.75" x14ac:dyDescent="0.2">
      <c r="A306" s="35"/>
      <c r="B306" s="43" t="s">
        <v>318</v>
      </c>
      <c r="C306" s="34" t="s">
        <v>60</v>
      </c>
      <c r="D306" s="104" t="s">
        <v>19</v>
      </c>
      <c r="E306" s="57">
        <v>150</v>
      </c>
      <c r="F306" s="105"/>
      <c r="G306" s="105"/>
      <c r="H306" s="128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</row>
    <row r="307" spans="1:18" s="130" customFormat="1" ht="12.75" x14ac:dyDescent="0.2">
      <c r="A307" s="35"/>
      <c r="B307" s="43"/>
      <c r="C307" s="34"/>
      <c r="D307" s="104"/>
      <c r="E307" s="57"/>
      <c r="F307" s="105"/>
      <c r="G307" s="105"/>
      <c r="H307" s="128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</row>
    <row r="308" spans="1:18" s="130" customFormat="1" ht="12.75" x14ac:dyDescent="0.2">
      <c r="A308" s="35"/>
      <c r="B308" s="43" t="s">
        <v>319</v>
      </c>
      <c r="C308" s="34" t="s">
        <v>59</v>
      </c>
      <c r="D308" s="104" t="s">
        <v>19</v>
      </c>
      <c r="E308" s="57">
        <f>E306</f>
        <v>150</v>
      </c>
      <c r="F308" s="105"/>
      <c r="G308" s="105"/>
      <c r="H308" s="128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</row>
    <row r="309" spans="1:18" s="130" customFormat="1" ht="12.75" x14ac:dyDescent="0.2">
      <c r="A309" s="35"/>
      <c r="B309" s="43"/>
      <c r="C309" s="34"/>
      <c r="D309" s="104"/>
      <c r="E309" s="57"/>
      <c r="F309" s="105"/>
      <c r="G309" s="105"/>
      <c r="H309" s="128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</row>
    <row r="310" spans="1:18" s="130" customFormat="1" ht="12.75" x14ac:dyDescent="0.2">
      <c r="A310" s="35"/>
      <c r="B310" s="43" t="s">
        <v>320</v>
      </c>
      <c r="C310" s="34" t="s">
        <v>124</v>
      </c>
      <c r="D310" s="104" t="s">
        <v>19</v>
      </c>
      <c r="E310" s="57">
        <v>50</v>
      </c>
      <c r="F310" s="105"/>
      <c r="G310" s="105"/>
      <c r="H310" s="128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</row>
    <row r="311" spans="1:18" s="130" customFormat="1" ht="12.75" x14ac:dyDescent="0.2">
      <c r="A311" s="35"/>
      <c r="B311" s="43"/>
      <c r="C311" s="34"/>
      <c r="D311" s="104"/>
      <c r="E311" s="57"/>
      <c r="F311" s="105"/>
      <c r="G311" s="105"/>
      <c r="H311" s="128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</row>
    <row r="312" spans="1:18" s="130" customFormat="1" ht="12.75" x14ac:dyDescent="0.2">
      <c r="A312" s="35"/>
      <c r="B312" s="43" t="s">
        <v>321</v>
      </c>
      <c r="C312" s="34" t="s">
        <v>66</v>
      </c>
      <c r="D312" s="104" t="s">
        <v>51</v>
      </c>
      <c r="E312" s="57">
        <v>25</v>
      </c>
      <c r="F312" s="105"/>
      <c r="G312" s="105"/>
      <c r="H312" s="128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</row>
    <row r="313" spans="1:18" s="130" customFormat="1" ht="12.75" x14ac:dyDescent="0.2">
      <c r="A313" s="35"/>
      <c r="B313" s="43"/>
      <c r="C313" s="34"/>
      <c r="D313" s="104"/>
      <c r="E313" s="57"/>
      <c r="F313" s="105"/>
      <c r="G313" s="105"/>
      <c r="H313" s="128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</row>
    <row r="314" spans="1:18" s="130" customFormat="1" ht="12.75" x14ac:dyDescent="0.2">
      <c r="A314" s="35"/>
      <c r="B314" s="43" t="s">
        <v>322</v>
      </c>
      <c r="C314" s="34" t="s">
        <v>372</v>
      </c>
      <c r="D314" s="104" t="s">
        <v>26</v>
      </c>
      <c r="E314" s="57">
        <v>12</v>
      </c>
      <c r="F314" s="105"/>
      <c r="G314" s="105"/>
      <c r="H314" s="128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</row>
    <row r="315" spans="1:18" s="130" customFormat="1" ht="12.75" x14ac:dyDescent="0.2">
      <c r="A315" s="35"/>
      <c r="B315" s="43"/>
      <c r="C315" s="34"/>
      <c r="D315" s="104"/>
      <c r="E315" s="57"/>
      <c r="F315" s="105"/>
      <c r="G315" s="105"/>
      <c r="H315" s="146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</row>
    <row r="316" spans="1:18" s="130" customFormat="1" ht="12.75" x14ac:dyDescent="0.2">
      <c r="A316" s="35"/>
      <c r="B316" s="43" t="s">
        <v>323</v>
      </c>
      <c r="C316" s="34" t="s">
        <v>131</v>
      </c>
      <c r="D316" s="104" t="s">
        <v>51</v>
      </c>
      <c r="E316" s="57">
        <v>10</v>
      </c>
      <c r="F316" s="105"/>
      <c r="G316" s="105"/>
      <c r="H316" s="128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</row>
    <row r="317" spans="1:18" s="130" customFormat="1" ht="12.75" x14ac:dyDescent="0.2">
      <c r="A317" s="35"/>
      <c r="B317" s="43"/>
      <c r="C317" s="34"/>
      <c r="D317" s="104"/>
      <c r="E317" s="57"/>
      <c r="F317" s="105"/>
      <c r="G317" s="105"/>
      <c r="H317" s="128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</row>
    <row r="318" spans="1:18" s="130" customFormat="1" ht="15.75" x14ac:dyDescent="0.2">
      <c r="A318" s="35"/>
      <c r="B318" s="110" t="s">
        <v>324</v>
      </c>
      <c r="C318" s="30" t="s">
        <v>629</v>
      </c>
      <c r="D318" s="104"/>
      <c r="E318" s="57"/>
      <c r="F318" s="105"/>
      <c r="G318" s="105"/>
      <c r="H318" s="128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</row>
    <row r="319" spans="1:18" s="130" customFormat="1" ht="12.75" x14ac:dyDescent="0.2">
      <c r="A319" s="35"/>
      <c r="B319" s="43" t="s">
        <v>325</v>
      </c>
      <c r="C319" s="34" t="s">
        <v>207</v>
      </c>
      <c r="D319" s="104" t="s">
        <v>17</v>
      </c>
      <c r="E319" s="57">
        <v>1</v>
      </c>
      <c r="F319" s="105"/>
      <c r="G319" s="105"/>
      <c r="H319" s="128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</row>
    <row r="320" spans="1:18" s="130" customFormat="1" ht="12.75" x14ac:dyDescent="0.2">
      <c r="A320" s="35"/>
      <c r="B320" s="43"/>
      <c r="C320" s="34"/>
      <c r="D320" s="104"/>
      <c r="E320" s="57"/>
      <c r="F320" s="105"/>
      <c r="G320" s="105"/>
      <c r="H320" s="128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</row>
    <row r="321" spans="1:18" s="130" customFormat="1" ht="12.75" x14ac:dyDescent="0.2">
      <c r="A321" s="35"/>
      <c r="B321" s="43" t="s">
        <v>326</v>
      </c>
      <c r="C321" s="34" t="s">
        <v>208</v>
      </c>
      <c r="D321" s="104" t="s">
        <v>17</v>
      </c>
      <c r="E321" s="57">
        <v>1</v>
      </c>
      <c r="F321" s="105"/>
      <c r="G321" s="105"/>
      <c r="H321" s="128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</row>
    <row r="322" spans="1:18" s="130" customFormat="1" ht="12.75" x14ac:dyDescent="0.2">
      <c r="A322" s="35"/>
      <c r="B322" s="43"/>
      <c r="C322" s="34"/>
      <c r="D322" s="104"/>
      <c r="E322" s="57"/>
      <c r="F322" s="105"/>
      <c r="G322" s="105"/>
      <c r="H322" s="128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</row>
    <row r="323" spans="1:18" s="130" customFormat="1" ht="15.75" x14ac:dyDescent="0.2">
      <c r="A323" s="35"/>
      <c r="B323" s="110" t="s">
        <v>327</v>
      </c>
      <c r="C323" s="30" t="s">
        <v>382</v>
      </c>
      <c r="D323" s="104"/>
      <c r="E323" s="57"/>
      <c r="F323" s="105"/>
      <c r="G323" s="105"/>
      <c r="H323" s="128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</row>
    <row r="324" spans="1:18" s="130" customFormat="1" ht="25.5" x14ac:dyDescent="0.2">
      <c r="A324" s="35"/>
      <c r="B324" s="43"/>
      <c r="C324" s="111" t="s">
        <v>206</v>
      </c>
      <c r="D324" s="104"/>
      <c r="E324" s="57"/>
      <c r="F324" s="105"/>
      <c r="G324" s="105"/>
      <c r="H324" s="128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</row>
    <row r="325" spans="1:18" s="130" customFormat="1" ht="12.75" x14ac:dyDescent="0.2">
      <c r="A325" s="35"/>
      <c r="B325" s="43"/>
      <c r="C325" s="34"/>
      <c r="D325" s="104"/>
      <c r="E325" s="57"/>
      <c r="F325" s="105"/>
      <c r="G325" s="105"/>
      <c r="H325" s="128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</row>
    <row r="326" spans="1:18" s="130" customFormat="1" ht="12.75" x14ac:dyDescent="0.2">
      <c r="A326" s="35"/>
      <c r="B326" s="43" t="s">
        <v>328</v>
      </c>
      <c r="C326" s="34" t="s">
        <v>355</v>
      </c>
      <c r="D326" s="104" t="s">
        <v>17</v>
      </c>
      <c r="E326" s="57">
        <v>1</v>
      </c>
      <c r="F326" s="105"/>
      <c r="G326" s="105"/>
      <c r="H326" s="128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</row>
    <row r="327" spans="1:18" s="130" customFormat="1" ht="12.75" x14ac:dyDescent="0.2">
      <c r="A327" s="35"/>
      <c r="B327" s="43"/>
      <c r="C327" s="34"/>
      <c r="D327" s="104"/>
      <c r="E327" s="57"/>
      <c r="F327" s="105"/>
      <c r="G327" s="105"/>
      <c r="H327" s="128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</row>
    <row r="328" spans="1:18" s="130" customFormat="1" ht="12.75" x14ac:dyDescent="0.2">
      <c r="A328" s="35"/>
      <c r="B328" s="43" t="s">
        <v>329</v>
      </c>
      <c r="C328" s="34" t="s">
        <v>209</v>
      </c>
      <c r="D328" s="104" t="s">
        <v>19</v>
      </c>
      <c r="E328" s="57">
        <v>1200</v>
      </c>
      <c r="F328" s="105"/>
      <c r="G328" s="105"/>
      <c r="H328" s="128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</row>
    <row r="329" spans="1:18" s="130" customFormat="1" ht="12.75" x14ac:dyDescent="0.2">
      <c r="A329" s="35"/>
      <c r="B329" s="43"/>
      <c r="C329" s="34"/>
      <c r="D329" s="104"/>
      <c r="E329" s="57"/>
      <c r="F329" s="105"/>
      <c r="G329" s="105"/>
      <c r="H329" s="128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</row>
    <row r="330" spans="1:18" s="130" customFormat="1" ht="12.75" x14ac:dyDescent="0.2">
      <c r="A330" s="35"/>
      <c r="B330" s="43" t="s">
        <v>330</v>
      </c>
      <c r="C330" s="34" t="s">
        <v>356</v>
      </c>
      <c r="D330" s="104" t="s">
        <v>19</v>
      </c>
      <c r="E330" s="57">
        <v>200</v>
      </c>
      <c r="F330" s="105"/>
      <c r="G330" s="105"/>
      <c r="H330" s="128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</row>
    <row r="331" spans="1:18" s="130" customFormat="1" ht="12.75" x14ac:dyDescent="0.2">
      <c r="A331" s="35"/>
      <c r="B331" s="43"/>
      <c r="C331" s="34"/>
      <c r="D331" s="104"/>
      <c r="E331" s="57"/>
      <c r="F331" s="105"/>
      <c r="G331" s="105"/>
      <c r="H331" s="128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</row>
    <row r="332" spans="1:18" s="130" customFormat="1" ht="12.75" x14ac:dyDescent="0.2">
      <c r="A332" s="35"/>
      <c r="B332" s="43" t="s">
        <v>331</v>
      </c>
      <c r="C332" s="34" t="s">
        <v>127</v>
      </c>
      <c r="D332" s="104" t="s">
        <v>19</v>
      </c>
      <c r="E332" s="57">
        <v>50</v>
      </c>
      <c r="F332" s="105"/>
      <c r="G332" s="105"/>
      <c r="H332" s="128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</row>
    <row r="333" spans="1:18" s="130" customFormat="1" ht="12.75" x14ac:dyDescent="0.2">
      <c r="A333" s="35"/>
      <c r="B333" s="43"/>
      <c r="C333" s="34"/>
      <c r="D333" s="104"/>
      <c r="E333" s="57"/>
      <c r="F333" s="105"/>
      <c r="G333" s="105"/>
      <c r="H333" s="128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</row>
    <row r="334" spans="1:18" s="130" customFormat="1" ht="12.75" x14ac:dyDescent="0.2">
      <c r="A334" s="35"/>
      <c r="B334" s="43" t="s">
        <v>332</v>
      </c>
      <c r="C334" s="34" t="s">
        <v>282</v>
      </c>
      <c r="D334" s="104" t="s">
        <v>51</v>
      </c>
      <c r="E334" s="57">
        <v>1</v>
      </c>
      <c r="F334" s="105"/>
      <c r="G334" s="105"/>
      <c r="H334" s="128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</row>
    <row r="335" spans="1:18" s="130" customFormat="1" ht="12.75" x14ac:dyDescent="0.2">
      <c r="A335" s="35"/>
      <c r="B335" s="43"/>
      <c r="C335" s="34"/>
      <c r="D335" s="104"/>
      <c r="E335" s="57"/>
      <c r="F335" s="105"/>
      <c r="G335" s="105"/>
      <c r="H335" s="128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</row>
    <row r="336" spans="1:18" s="130" customFormat="1" ht="12.75" x14ac:dyDescent="0.2">
      <c r="A336" s="35"/>
      <c r="B336" s="43" t="s">
        <v>357</v>
      </c>
      <c r="C336" s="34" t="s">
        <v>358</v>
      </c>
      <c r="D336" s="104" t="s">
        <v>51</v>
      </c>
      <c r="E336" s="57">
        <v>2</v>
      </c>
      <c r="F336" s="105"/>
      <c r="G336" s="105"/>
      <c r="H336" s="128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</row>
    <row r="337" spans="1:18" s="130" customFormat="1" ht="12.75" x14ac:dyDescent="0.2">
      <c r="A337" s="35"/>
      <c r="B337" s="43"/>
      <c r="C337" s="34"/>
      <c r="D337" s="104"/>
      <c r="E337" s="57"/>
      <c r="F337" s="105"/>
      <c r="G337" s="105"/>
      <c r="H337" s="128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</row>
    <row r="338" spans="1:18" s="130" customFormat="1" ht="12.75" x14ac:dyDescent="0.2">
      <c r="A338" s="35"/>
      <c r="B338" s="43" t="s">
        <v>373</v>
      </c>
      <c r="C338" s="34" t="s">
        <v>128</v>
      </c>
      <c r="D338" s="104" t="s">
        <v>389</v>
      </c>
      <c r="E338" s="57">
        <v>10</v>
      </c>
      <c r="F338" s="105"/>
      <c r="G338" s="105"/>
      <c r="H338" s="128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</row>
    <row r="339" spans="1:18" s="130" customFormat="1" ht="12.75" x14ac:dyDescent="0.2">
      <c r="A339" s="35"/>
      <c r="B339" s="43"/>
      <c r="C339" s="34"/>
      <c r="D339" s="104"/>
      <c r="E339" s="57"/>
      <c r="F339" s="105"/>
      <c r="G339" s="105"/>
      <c r="H339" s="128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</row>
    <row r="340" spans="1:18" s="130" customFormat="1" ht="15.75" x14ac:dyDescent="0.2">
      <c r="A340" s="35"/>
      <c r="B340" s="110" t="s">
        <v>333</v>
      </c>
      <c r="C340" s="110" t="s">
        <v>147</v>
      </c>
      <c r="D340" s="104"/>
      <c r="E340" s="25"/>
      <c r="F340" s="105"/>
      <c r="G340" s="105"/>
      <c r="M340" s="150"/>
      <c r="N340" s="129"/>
      <c r="O340" s="129"/>
      <c r="P340" s="129"/>
      <c r="Q340" s="129"/>
      <c r="R340" s="129"/>
    </row>
    <row r="341" spans="1:18" s="130" customFormat="1" ht="12.75" x14ac:dyDescent="0.2">
      <c r="A341" s="35"/>
      <c r="B341" s="108" t="s">
        <v>334</v>
      </c>
      <c r="C341" s="34" t="s">
        <v>155</v>
      </c>
      <c r="D341" s="104" t="s">
        <v>17</v>
      </c>
      <c r="E341" s="25">
        <v>1</v>
      </c>
      <c r="F341" s="105"/>
      <c r="G341" s="105"/>
      <c r="M341" s="150"/>
      <c r="N341" s="129"/>
      <c r="O341" s="129"/>
      <c r="P341" s="129"/>
      <c r="Q341" s="129"/>
      <c r="R341" s="129"/>
    </row>
    <row r="342" spans="1:18" s="130" customFormat="1" ht="15.75" x14ac:dyDescent="0.2">
      <c r="A342" s="35"/>
      <c r="B342" s="110"/>
      <c r="C342" s="30"/>
      <c r="D342" s="104"/>
      <c r="E342" s="25"/>
      <c r="F342" s="105"/>
      <c r="G342" s="105"/>
      <c r="M342" s="150"/>
      <c r="N342" s="129"/>
      <c r="O342" s="129"/>
      <c r="P342" s="129"/>
      <c r="Q342" s="129"/>
      <c r="R342" s="129"/>
    </row>
    <row r="343" spans="1:18" s="130" customFormat="1" ht="12.75" x14ac:dyDescent="0.2">
      <c r="A343" s="35"/>
      <c r="B343" s="108" t="s">
        <v>335</v>
      </c>
      <c r="C343" s="34" t="s">
        <v>156</v>
      </c>
      <c r="D343" s="104" t="s">
        <v>71</v>
      </c>
      <c r="E343" s="25">
        <v>5</v>
      </c>
      <c r="F343" s="105"/>
      <c r="G343" s="105"/>
      <c r="M343" s="150"/>
      <c r="N343" s="129"/>
      <c r="O343" s="129"/>
      <c r="P343" s="129"/>
      <c r="Q343" s="129"/>
      <c r="R343" s="129"/>
    </row>
    <row r="344" spans="1:18" s="130" customFormat="1" ht="15.75" x14ac:dyDescent="0.2">
      <c r="A344" s="35"/>
      <c r="B344" s="110"/>
      <c r="C344" s="34"/>
      <c r="D344" s="104"/>
      <c r="E344" s="25"/>
      <c r="F344" s="105"/>
      <c r="G344" s="105"/>
      <c r="M344" s="150"/>
      <c r="N344" s="129"/>
      <c r="O344" s="129"/>
      <c r="P344" s="129"/>
      <c r="Q344" s="129"/>
      <c r="R344" s="129"/>
    </row>
    <row r="345" spans="1:18" s="130" customFormat="1" ht="12.75" x14ac:dyDescent="0.2">
      <c r="A345" s="35"/>
      <c r="B345" s="113" t="s">
        <v>343</v>
      </c>
      <c r="C345" s="21"/>
      <c r="D345" s="19"/>
      <c r="E345" s="24"/>
      <c r="F345" s="20"/>
      <c r="G345" s="106"/>
      <c r="H345" s="128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</row>
    <row r="346" spans="1:18" s="130" customFormat="1" ht="15.75" x14ac:dyDescent="0.2">
      <c r="A346" s="35"/>
      <c r="B346" s="228"/>
      <c r="C346" s="226"/>
      <c r="D346" s="18"/>
      <c r="E346" s="223"/>
      <c r="F346" s="97"/>
      <c r="G346" s="97"/>
      <c r="M346" s="150"/>
      <c r="N346" s="129"/>
      <c r="O346" s="129"/>
      <c r="P346" s="129"/>
      <c r="Q346" s="129"/>
      <c r="R346" s="129"/>
    </row>
    <row r="347" spans="1:18" s="130" customFormat="1" ht="15.75" x14ac:dyDescent="0.2">
      <c r="A347" s="35"/>
      <c r="B347" s="110" t="s">
        <v>336</v>
      </c>
      <c r="C347" s="30" t="s">
        <v>184</v>
      </c>
      <c r="D347" s="118"/>
      <c r="E347" s="98"/>
      <c r="F347" s="105"/>
      <c r="G347" s="105"/>
      <c r="H347" s="128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</row>
    <row r="348" spans="1:18" s="130" customFormat="1" ht="25.5" x14ac:dyDescent="0.2">
      <c r="A348" s="35"/>
      <c r="B348" s="42"/>
      <c r="C348" s="111" t="s">
        <v>198</v>
      </c>
      <c r="D348" s="41"/>
      <c r="E348" s="107"/>
      <c r="F348" s="33"/>
      <c r="G348" s="33"/>
      <c r="H348" s="128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</row>
    <row r="349" spans="1:18" s="130" customFormat="1" ht="15.75" x14ac:dyDescent="0.2">
      <c r="A349" s="35"/>
      <c r="B349" s="110" t="s">
        <v>185</v>
      </c>
      <c r="C349" s="30" t="s">
        <v>210</v>
      </c>
      <c r="D349" s="41"/>
      <c r="E349" s="107"/>
      <c r="F349" s="33"/>
      <c r="G349" s="33"/>
      <c r="H349" s="128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</row>
    <row r="350" spans="1:18" s="130" customFormat="1" ht="12.75" x14ac:dyDescent="0.2">
      <c r="A350" s="35"/>
      <c r="B350" s="42"/>
      <c r="C350" s="182"/>
      <c r="D350" s="41"/>
      <c r="E350" s="107"/>
      <c r="F350" s="33"/>
      <c r="G350" s="33"/>
      <c r="M350" s="150"/>
      <c r="N350" s="129"/>
      <c r="O350" s="129"/>
      <c r="P350" s="129"/>
      <c r="Q350" s="129"/>
      <c r="R350" s="129"/>
    </row>
    <row r="351" spans="1:18" s="147" customFormat="1" ht="13.5" x14ac:dyDescent="0.25">
      <c r="A351" s="35"/>
      <c r="B351" s="42"/>
      <c r="C351" s="209" t="s">
        <v>149</v>
      </c>
      <c r="D351" s="41"/>
      <c r="E351" s="107"/>
      <c r="F351" s="33"/>
      <c r="G351" s="33"/>
      <c r="M351" s="150"/>
      <c r="N351" s="129"/>
      <c r="O351" s="129"/>
      <c r="P351" s="129"/>
      <c r="Q351" s="129"/>
      <c r="R351" s="129"/>
    </row>
    <row r="352" spans="1:18" s="147" customFormat="1" ht="12.75" x14ac:dyDescent="0.2">
      <c r="A352" s="35"/>
      <c r="B352" s="42" t="s">
        <v>186</v>
      </c>
      <c r="C352" s="182" t="s">
        <v>72</v>
      </c>
      <c r="D352" s="41" t="s">
        <v>51</v>
      </c>
      <c r="E352" s="107">
        <v>10</v>
      </c>
      <c r="F352" s="33"/>
      <c r="G352" s="33"/>
      <c r="M352" s="150"/>
      <c r="N352" s="129"/>
      <c r="O352" s="129"/>
      <c r="P352" s="129"/>
      <c r="Q352" s="129"/>
      <c r="R352" s="129"/>
    </row>
    <row r="353" spans="1:18" s="147" customFormat="1" ht="12.75" x14ac:dyDescent="0.2">
      <c r="A353" s="35"/>
      <c r="B353" s="42"/>
      <c r="C353" s="182"/>
      <c r="D353" s="41"/>
      <c r="E353" s="107"/>
      <c r="F353" s="33"/>
      <c r="G353" s="33"/>
      <c r="M353" s="150"/>
      <c r="N353" s="129"/>
      <c r="O353" s="129"/>
      <c r="P353" s="129"/>
      <c r="Q353" s="129"/>
      <c r="R353" s="129"/>
    </row>
    <row r="354" spans="1:18" s="147" customFormat="1" ht="12.75" x14ac:dyDescent="0.2">
      <c r="A354" s="35"/>
      <c r="B354" s="42" t="s">
        <v>187</v>
      </c>
      <c r="C354" s="182" t="s">
        <v>67</v>
      </c>
      <c r="D354" s="41" t="s">
        <v>19</v>
      </c>
      <c r="E354" s="107">
        <v>100</v>
      </c>
      <c r="F354" s="33"/>
      <c r="G354" s="33"/>
      <c r="M354" s="150"/>
      <c r="N354" s="129"/>
      <c r="O354" s="129"/>
      <c r="P354" s="129"/>
      <c r="Q354" s="129"/>
      <c r="R354" s="129"/>
    </row>
    <row r="355" spans="1:18" s="147" customFormat="1" ht="12.75" x14ac:dyDescent="0.2">
      <c r="A355" s="35"/>
      <c r="B355" s="42"/>
      <c r="C355" s="182"/>
      <c r="D355" s="41"/>
      <c r="E355" s="107"/>
      <c r="F355" s="33"/>
      <c r="G355" s="33"/>
      <c r="H355" s="151"/>
      <c r="I355" s="129"/>
      <c r="J355" s="129"/>
      <c r="K355" s="129"/>
      <c r="L355" s="129"/>
      <c r="M355" s="150"/>
      <c r="N355" s="129"/>
      <c r="O355" s="129"/>
      <c r="P355" s="129"/>
      <c r="Q355" s="129"/>
      <c r="R355" s="129"/>
    </row>
    <row r="356" spans="1:18" s="147" customFormat="1" ht="13.5" x14ac:dyDescent="0.25">
      <c r="A356" s="35"/>
      <c r="B356" s="42"/>
      <c r="C356" s="209" t="s">
        <v>211</v>
      </c>
      <c r="D356" s="41"/>
      <c r="E356" s="107"/>
      <c r="F356" s="33"/>
      <c r="G356" s="33"/>
      <c r="H356" s="151"/>
      <c r="I356" s="129"/>
      <c r="J356" s="129"/>
      <c r="K356" s="129"/>
      <c r="L356" s="129"/>
      <c r="M356" s="150"/>
      <c r="N356" s="129"/>
      <c r="O356" s="129"/>
      <c r="P356" s="129"/>
      <c r="Q356" s="129"/>
      <c r="R356" s="129"/>
    </row>
    <row r="357" spans="1:18" s="147" customFormat="1" ht="12.75" x14ac:dyDescent="0.2">
      <c r="A357" s="35"/>
      <c r="B357" s="42" t="s">
        <v>188</v>
      </c>
      <c r="C357" s="182" t="s">
        <v>153</v>
      </c>
      <c r="D357" s="41" t="s">
        <v>19</v>
      </c>
      <c r="E357" s="107">
        <v>50</v>
      </c>
      <c r="F357" s="33"/>
      <c r="G357" s="33"/>
      <c r="H357" s="151"/>
      <c r="I357" s="129"/>
      <c r="J357" s="129"/>
      <c r="K357" s="129"/>
      <c r="L357" s="129"/>
      <c r="M357" s="150"/>
      <c r="N357" s="129"/>
      <c r="O357" s="129"/>
      <c r="P357" s="129"/>
      <c r="Q357" s="129"/>
      <c r="R357" s="129"/>
    </row>
    <row r="358" spans="1:18" s="147" customFormat="1" ht="12.75" x14ac:dyDescent="0.2">
      <c r="A358" s="35"/>
      <c r="B358" s="43"/>
      <c r="C358" s="34"/>
      <c r="D358" s="104"/>
      <c r="E358" s="57"/>
      <c r="F358" s="105"/>
      <c r="G358" s="105"/>
      <c r="H358" s="151"/>
      <c r="I358" s="129"/>
      <c r="J358" s="129"/>
      <c r="K358" s="129"/>
      <c r="L358" s="129"/>
      <c r="M358" s="150"/>
      <c r="N358" s="129"/>
      <c r="O358" s="129"/>
      <c r="P358" s="129"/>
      <c r="Q358" s="129"/>
      <c r="R358" s="129"/>
    </row>
    <row r="359" spans="1:18" s="147" customFormat="1" ht="25.5" x14ac:dyDescent="0.2">
      <c r="A359" s="35"/>
      <c r="B359" s="43" t="s">
        <v>189</v>
      </c>
      <c r="C359" s="34" t="s">
        <v>154</v>
      </c>
      <c r="D359" s="104" t="s">
        <v>19</v>
      </c>
      <c r="E359" s="57">
        <v>15</v>
      </c>
      <c r="F359" s="105"/>
      <c r="G359" s="105"/>
      <c r="H359" s="151"/>
      <c r="I359" s="129"/>
      <c r="J359" s="129"/>
      <c r="K359" s="129"/>
      <c r="L359" s="129"/>
      <c r="M359" s="150"/>
      <c r="N359" s="129"/>
      <c r="O359" s="129"/>
      <c r="P359" s="129"/>
      <c r="Q359" s="129"/>
      <c r="R359" s="129"/>
    </row>
    <row r="360" spans="1:18" s="147" customFormat="1" ht="12.75" x14ac:dyDescent="0.2">
      <c r="A360" s="35"/>
      <c r="B360" s="43"/>
      <c r="C360" s="34"/>
      <c r="D360" s="104"/>
      <c r="E360" s="57"/>
      <c r="F360" s="105"/>
      <c r="G360" s="105"/>
      <c r="H360" s="151"/>
      <c r="I360" s="129"/>
      <c r="J360" s="129"/>
      <c r="K360" s="129"/>
      <c r="L360" s="129"/>
      <c r="M360" s="150"/>
      <c r="N360" s="129"/>
      <c r="O360" s="129"/>
      <c r="P360" s="129"/>
      <c r="Q360" s="129"/>
      <c r="R360" s="129"/>
    </row>
    <row r="361" spans="1:18" s="147" customFormat="1" ht="13.5" x14ac:dyDescent="0.2">
      <c r="A361" s="35"/>
      <c r="B361" s="108"/>
      <c r="C361" s="116" t="s">
        <v>365</v>
      </c>
      <c r="D361" s="101"/>
      <c r="E361" s="120"/>
      <c r="F361" s="33"/>
      <c r="G361" s="105"/>
      <c r="H361" s="151"/>
      <c r="I361" s="129"/>
      <c r="J361" s="129"/>
      <c r="K361" s="129"/>
      <c r="L361" s="129"/>
      <c r="M361" s="150"/>
      <c r="N361" s="129"/>
      <c r="O361" s="129"/>
      <c r="P361" s="129"/>
      <c r="Q361" s="129"/>
      <c r="R361" s="129"/>
    </row>
    <row r="362" spans="1:18" s="147" customFormat="1" ht="25.5" x14ac:dyDescent="0.2">
      <c r="A362" s="35"/>
      <c r="B362" s="108" t="s">
        <v>366</v>
      </c>
      <c r="C362" s="34" t="s">
        <v>369</v>
      </c>
      <c r="D362" s="101" t="s">
        <v>19</v>
      </c>
      <c r="E362" s="120">
        <v>15</v>
      </c>
      <c r="F362" s="33"/>
      <c r="G362" s="105"/>
      <c r="H362" s="151"/>
      <c r="I362" s="129"/>
      <c r="J362" s="129"/>
      <c r="K362" s="129"/>
      <c r="L362" s="129"/>
      <c r="M362" s="150"/>
      <c r="N362" s="129"/>
      <c r="O362" s="129"/>
      <c r="P362" s="129"/>
      <c r="Q362" s="129"/>
      <c r="R362" s="129"/>
    </row>
    <row r="363" spans="1:18" s="147" customFormat="1" ht="13.5" x14ac:dyDescent="0.2">
      <c r="A363" s="35"/>
      <c r="B363" s="108"/>
      <c r="C363" s="116"/>
      <c r="D363" s="101"/>
      <c r="E363" s="120"/>
      <c r="F363" s="33"/>
      <c r="G363" s="105"/>
      <c r="H363" s="151"/>
      <c r="I363" s="129"/>
      <c r="J363" s="129"/>
      <c r="K363" s="129"/>
      <c r="L363" s="129"/>
      <c r="M363" s="150"/>
      <c r="N363" s="129"/>
      <c r="O363" s="129"/>
      <c r="P363" s="129"/>
      <c r="Q363" s="129"/>
      <c r="R363" s="129"/>
    </row>
    <row r="364" spans="1:18" s="147" customFormat="1" ht="25.5" x14ac:dyDescent="0.2">
      <c r="A364" s="35"/>
      <c r="B364" s="108" t="s">
        <v>367</v>
      </c>
      <c r="C364" s="34" t="s">
        <v>370</v>
      </c>
      <c r="D364" s="101" t="s">
        <v>19</v>
      </c>
      <c r="E364" s="120">
        <v>15</v>
      </c>
      <c r="F364" s="33"/>
      <c r="G364" s="105"/>
      <c r="H364" s="151"/>
      <c r="I364" s="129"/>
      <c r="J364" s="129"/>
      <c r="K364" s="129"/>
      <c r="L364" s="129"/>
      <c r="M364" s="150"/>
      <c r="N364" s="129"/>
      <c r="O364" s="129"/>
      <c r="P364" s="129"/>
      <c r="Q364" s="129"/>
      <c r="R364" s="129"/>
    </row>
    <row r="365" spans="1:18" s="147" customFormat="1" ht="12.75" x14ac:dyDescent="0.2">
      <c r="A365" s="35"/>
      <c r="B365" s="108"/>
      <c r="C365" s="34"/>
      <c r="D365" s="101"/>
      <c r="E365" s="120"/>
      <c r="F365" s="33"/>
      <c r="G365" s="105"/>
      <c r="H365" s="151"/>
      <c r="I365" s="129"/>
      <c r="J365" s="129"/>
      <c r="K365" s="129"/>
      <c r="L365" s="129"/>
      <c r="M365" s="150"/>
      <c r="N365" s="129"/>
      <c r="O365" s="129"/>
      <c r="P365" s="129"/>
      <c r="Q365" s="129"/>
      <c r="R365" s="129"/>
    </row>
    <row r="366" spans="1:18" s="147" customFormat="1" ht="25.5" x14ac:dyDescent="0.2">
      <c r="A366" s="35"/>
      <c r="B366" s="108" t="s">
        <v>368</v>
      </c>
      <c r="C366" s="34" t="s">
        <v>371</v>
      </c>
      <c r="D366" s="101" t="s">
        <v>19</v>
      </c>
      <c r="E366" s="120">
        <v>15</v>
      </c>
      <c r="F366" s="33"/>
      <c r="G366" s="105"/>
      <c r="H366" s="151"/>
      <c r="I366" s="129"/>
      <c r="J366" s="129"/>
      <c r="K366" s="129"/>
      <c r="L366" s="129"/>
      <c r="M366" s="150"/>
      <c r="N366" s="129"/>
      <c r="O366" s="129"/>
      <c r="P366" s="129"/>
      <c r="Q366" s="129"/>
      <c r="R366" s="129"/>
    </row>
    <row r="367" spans="1:18" s="147" customFormat="1" ht="12.75" x14ac:dyDescent="0.2">
      <c r="A367" s="35"/>
      <c r="B367" s="108"/>
      <c r="C367" s="119"/>
      <c r="D367" s="101"/>
      <c r="E367" s="120"/>
      <c r="F367" s="33"/>
      <c r="G367" s="105"/>
      <c r="H367" s="151"/>
      <c r="I367" s="129"/>
      <c r="J367" s="129"/>
      <c r="K367" s="129"/>
      <c r="L367" s="129"/>
      <c r="M367" s="150"/>
      <c r="N367" s="129"/>
      <c r="O367" s="129"/>
      <c r="P367" s="129"/>
      <c r="Q367" s="129"/>
      <c r="R367" s="129"/>
    </row>
    <row r="368" spans="1:18" s="147" customFormat="1" ht="15.75" x14ac:dyDescent="0.2">
      <c r="A368" s="35"/>
      <c r="B368" s="110" t="s">
        <v>190</v>
      </c>
      <c r="C368" s="30" t="s">
        <v>22</v>
      </c>
      <c r="D368" s="118"/>
      <c r="E368" s="98"/>
      <c r="F368" s="105"/>
      <c r="G368" s="105"/>
      <c r="H368" s="151"/>
      <c r="I368" s="142"/>
      <c r="J368" s="142"/>
      <c r="K368" s="129"/>
      <c r="L368" s="129"/>
      <c r="M368" s="132"/>
      <c r="N368" s="129"/>
      <c r="O368" s="129"/>
      <c r="P368" s="129"/>
      <c r="Q368" s="129"/>
      <c r="R368" s="129"/>
    </row>
    <row r="369" spans="1:18" s="147" customFormat="1" ht="12.75" x14ac:dyDescent="0.2">
      <c r="A369" s="35"/>
      <c r="B369" s="49"/>
      <c r="C369" s="180"/>
      <c r="D369" s="181"/>
      <c r="E369" s="107"/>
      <c r="F369" s="33"/>
      <c r="G369" s="105"/>
      <c r="H369" s="151"/>
      <c r="I369" s="142"/>
      <c r="J369" s="142"/>
      <c r="K369" s="129"/>
      <c r="L369" s="129"/>
      <c r="M369" s="132"/>
      <c r="N369" s="129"/>
      <c r="O369" s="129"/>
      <c r="P369" s="129"/>
      <c r="Q369" s="129"/>
      <c r="R369" s="129"/>
    </row>
    <row r="370" spans="1:18" s="147" customFormat="1" ht="12.75" x14ac:dyDescent="0.2">
      <c r="A370" s="35"/>
      <c r="B370" s="42" t="s">
        <v>191</v>
      </c>
      <c r="C370" s="182" t="s">
        <v>40</v>
      </c>
      <c r="D370" s="41" t="s">
        <v>23</v>
      </c>
      <c r="E370" s="107">
        <v>75</v>
      </c>
      <c r="F370" s="33"/>
      <c r="G370" s="33"/>
      <c r="H370" s="151"/>
      <c r="I370" s="142"/>
      <c r="J370" s="142"/>
      <c r="K370" s="129"/>
      <c r="L370" s="129"/>
      <c r="M370" s="132"/>
      <c r="N370" s="129"/>
      <c r="O370" s="129"/>
      <c r="P370" s="129"/>
      <c r="Q370" s="129"/>
      <c r="R370" s="129"/>
    </row>
    <row r="371" spans="1:18" s="147" customFormat="1" ht="12.75" x14ac:dyDescent="0.2">
      <c r="A371" s="35"/>
      <c r="B371" s="49"/>
      <c r="C371" s="182"/>
      <c r="D371" s="41"/>
      <c r="E371" s="25"/>
      <c r="F371" s="33"/>
      <c r="G371" s="105"/>
      <c r="H371" s="151"/>
      <c r="I371" s="142"/>
      <c r="J371" s="142"/>
      <c r="K371" s="129"/>
      <c r="L371" s="129"/>
      <c r="M371" s="150"/>
      <c r="N371" s="129"/>
      <c r="O371" s="129"/>
      <c r="P371" s="129"/>
      <c r="Q371" s="129"/>
      <c r="R371" s="129"/>
    </row>
    <row r="372" spans="1:18" s="147" customFormat="1" ht="12.75" x14ac:dyDescent="0.2">
      <c r="A372" s="35"/>
      <c r="B372" s="42" t="s">
        <v>192</v>
      </c>
      <c r="C372" s="182" t="s">
        <v>28</v>
      </c>
      <c r="D372" s="41" t="s">
        <v>23</v>
      </c>
      <c r="E372" s="25">
        <v>50</v>
      </c>
      <c r="F372" s="33"/>
      <c r="G372" s="33"/>
      <c r="H372" s="140"/>
      <c r="I372" s="142"/>
      <c r="J372" s="142"/>
      <c r="K372" s="129"/>
      <c r="L372" s="129"/>
      <c r="M372" s="150"/>
      <c r="N372" s="129"/>
      <c r="O372" s="129"/>
      <c r="P372" s="129"/>
      <c r="Q372" s="129"/>
      <c r="R372" s="129"/>
    </row>
    <row r="373" spans="1:18" s="147" customFormat="1" ht="12.75" x14ac:dyDescent="0.2">
      <c r="A373" s="35"/>
      <c r="B373" s="49"/>
      <c r="C373" s="183"/>
      <c r="D373" s="41"/>
      <c r="E373" s="25"/>
      <c r="F373" s="33"/>
      <c r="G373" s="105"/>
      <c r="H373" s="140"/>
      <c r="I373" s="142"/>
      <c r="J373" s="142"/>
      <c r="K373" s="129"/>
      <c r="L373" s="129"/>
      <c r="M373" s="150"/>
      <c r="N373" s="129"/>
      <c r="O373" s="129"/>
      <c r="P373" s="129"/>
      <c r="Q373" s="129"/>
      <c r="R373" s="129"/>
    </row>
    <row r="374" spans="1:18" s="147" customFormat="1" ht="12.75" x14ac:dyDescent="0.2">
      <c r="A374" s="35"/>
      <c r="B374" s="42" t="s">
        <v>193</v>
      </c>
      <c r="C374" s="182" t="s">
        <v>39</v>
      </c>
      <c r="D374" s="41" t="s">
        <v>23</v>
      </c>
      <c r="E374" s="25">
        <v>50</v>
      </c>
      <c r="F374" s="33"/>
      <c r="G374" s="33"/>
      <c r="H374" s="140"/>
      <c r="I374" s="142"/>
      <c r="J374" s="142"/>
      <c r="K374" s="129"/>
      <c r="L374" s="129"/>
      <c r="M374" s="150"/>
      <c r="N374" s="129"/>
      <c r="O374" s="129"/>
      <c r="P374" s="129"/>
      <c r="Q374" s="129"/>
      <c r="R374" s="129"/>
    </row>
    <row r="375" spans="1:18" s="147" customFormat="1" ht="12.75" x14ac:dyDescent="0.2">
      <c r="A375" s="35"/>
      <c r="B375" s="49"/>
      <c r="C375" s="182"/>
      <c r="D375" s="41"/>
      <c r="E375" s="25"/>
      <c r="F375" s="33"/>
      <c r="G375" s="105"/>
      <c r="H375" s="140"/>
      <c r="I375" s="142"/>
      <c r="J375" s="142"/>
      <c r="K375" s="129"/>
      <c r="L375" s="129"/>
      <c r="M375" s="150"/>
      <c r="N375" s="129"/>
      <c r="O375" s="129"/>
      <c r="P375" s="129"/>
      <c r="Q375" s="129"/>
      <c r="R375" s="129"/>
    </row>
    <row r="376" spans="1:18" s="147" customFormat="1" ht="12.75" x14ac:dyDescent="0.2">
      <c r="A376" s="35"/>
      <c r="B376" s="42" t="s">
        <v>194</v>
      </c>
      <c r="C376" s="182" t="s">
        <v>38</v>
      </c>
      <c r="D376" s="41" t="s">
        <v>23</v>
      </c>
      <c r="E376" s="107">
        <v>50</v>
      </c>
      <c r="F376" s="33"/>
      <c r="G376" s="33"/>
      <c r="H376" s="140"/>
      <c r="I376" s="142"/>
      <c r="J376" s="142"/>
      <c r="K376" s="129"/>
      <c r="L376" s="129"/>
      <c r="M376" s="150"/>
      <c r="N376" s="129"/>
      <c r="O376" s="129"/>
      <c r="P376" s="129"/>
      <c r="Q376" s="129"/>
      <c r="R376" s="129"/>
    </row>
    <row r="377" spans="1:18" s="147" customFormat="1" ht="12.75" x14ac:dyDescent="0.2">
      <c r="A377" s="35"/>
      <c r="B377" s="42"/>
      <c r="C377" s="182"/>
      <c r="D377" s="41"/>
      <c r="E377" s="107"/>
      <c r="F377" s="33"/>
      <c r="G377" s="33"/>
      <c r="H377" s="140"/>
      <c r="I377" s="142"/>
      <c r="J377" s="142"/>
      <c r="K377" s="129"/>
      <c r="L377" s="129"/>
      <c r="M377" s="150"/>
      <c r="N377" s="129"/>
      <c r="O377" s="129"/>
      <c r="P377" s="129"/>
      <c r="Q377" s="129"/>
      <c r="R377" s="129"/>
    </row>
    <row r="378" spans="1:18" s="147" customFormat="1" ht="12.75" x14ac:dyDescent="0.2">
      <c r="A378" s="35"/>
      <c r="B378" s="42" t="s">
        <v>195</v>
      </c>
      <c r="C378" s="182" t="s">
        <v>27</v>
      </c>
      <c r="D378" s="41" t="s">
        <v>23</v>
      </c>
      <c r="E378" s="107">
        <v>50</v>
      </c>
      <c r="F378" s="33"/>
      <c r="G378" s="33"/>
      <c r="H378" s="140"/>
      <c r="I378" s="142"/>
      <c r="J378" s="142"/>
      <c r="K378" s="129"/>
      <c r="L378" s="129"/>
      <c r="M378" s="150"/>
      <c r="N378" s="129"/>
      <c r="O378" s="129"/>
      <c r="P378" s="129"/>
      <c r="Q378" s="129"/>
      <c r="R378" s="129"/>
    </row>
    <row r="379" spans="1:18" s="147" customFormat="1" ht="12.75" x14ac:dyDescent="0.2">
      <c r="A379" s="35"/>
      <c r="B379" s="42"/>
      <c r="C379" s="182"/>
      <c r="D379" s="41"/>
      <c r="E379" s="107"/>
      <c r="F379" s="33"/>
      <c r="G379" s="33"/>
      <c r="H379" s="140"/>
      <c r="I379" s="142"/>
      <c r="J379" s="142"/>
      <c r="K379" s="129"/>
      <c r="L379" s="129"/>
      <c r="M379" s="150"/>
      <c r="N379" s="129"/>
      <c r="O379" s="129"/>
      <c r="P379" s="129"/>
      <c r="Q379" s="129"/>
      <c r="R379" s="129"/>
    </row>
    <row r="380" spans="1:18" s="147" customFormat="1" ht="12.75" x14ac:dyDescent="0.2">
      <c r="A380" s="35"/>
      <c r="B380" s="42" t="s">
        <v>196</v>
      </c>
      <c r="C380" s="182" t="s">
        <v>29</v>
      </c>
      <c r="D380" s="41" t="s">
        <v>23</v>
      </c>
      <c r="E380" s="107">
        <v>50</v>
      </c>
      <c r="F380" s="33"/>
      <c r="G380" s="33"/>
      <c r="H380" s="140"/>
      <c r="I380" s="142"/>
      <c r="J380" s="142"/>
      <c r="K380" s="129"/>
      <c r="L380" s="129"/>
      <c r="M380" s="150"/>
      <c r="N380" s="129"/>
      <c r="O380" s="129"/>
      <c r="P380" s="129"/>
      <c r="Q380" s="129"/>
      <c r="R380" s="129"/>
    </row>
    <row r="381" spans="1:18" s="147" customFormat="1" ht="12.75" x14ac:dyDescent="0.2">
      <c r="A381" s="35"/>
      <c r="B381" s="49"/>
      <c r="C381" s="182"/>
      <c r="D381" s="41"/>
      <c r="E381" s="25"/>
      <c r="F381" s="152"/>
      <c r="G381" s="105"/>
      <c r="H381" s="140"/>
      <c r="I381" s="142"/>
      <c r="J381" s="142"/>
      <c r="K381" s="129"/>
      <c r="L381" s="129"/>
      <c r="M381" s="150"/>
      <c r="N381" s="129"/>
      <c r="O381" s="129"/>
      <c r="P381" s="129"/>
      <c r="Q381" s="129"/>
      <c r="R381" s="129"/>
    </row>
    <row r="382" spans="1:18" s="130" customFormat="1" ht="15.6" customHeight="1" x14ac:dyDescent="0.2">
      <c r="A382" s="35"/>
      <c r="B382" s="42" t="s">
        <v>197</v>
      </c>
      <c r="C382" s="184" t="s">
        <v>41</v>
      </c>
      <c r="D382" s="41" t="s">
        <v>23</v>
      </c>
      <c r="E382" s="25">
        <v>25</v>
      </c>
      <c r="F382" s="33"/>
      <c r="G382" s="105"/>
      <c r="H382" s="153"/>
      <c r="I382" s="154"/>
      <c r="J382" s="155"/>
      <c r="K382" s="156"/>
      <c r="L382" s="156"/>
      <c r="M382" s="157"/>
      <c r="N382" s="129"/>
      <c r="O382" s="129"/>
      <c r="P382" s="129"/>
      <c r="Q382" s="129"/>
      <c r="R382" s="129"/>
    </row>
    <row r="383" spans="1:18" s="130" customFormat="1" ht="13.9" customHeight="1" x14ac:dyDescent="0.2">
      <c r="A383" s="35"/>
      <c r="B383" s="152"/>
      <c r="C383" s="100"/>
      <c r="D383" s="41"/>
      <c r="E383" s="25"/>
      <c r="F383" s="158"/>
      <c r="G383" s="105"/>
      <c r="H383" s="159"/>
      <c r="I383" s="155"/>
      <c r="J383" s="155"/>
      <c r="K383" s="142"/>
      <c r="L383" s="142"/>
      <c r="M383" s="157"/>
      <c r="Q383" s="36"/>
    </row>
    <row r="384" spans="1:18" s="130" customFormat="1" ht="13.5" thickBot="1" x14ac:dyDescent="0.25">
      <c r="A384" s="35"/>
      <c r="B384" s="47" t="s">
        <v>344</v>
      </c>
      <c r="C384" s="160"/>
      <c r="D384" s="38"/>
      <c r="E384" s="39"/>
      <c r="F384" s="40"/>
      <c r="G384" s="48"/>
      <c r="H384" s="140"/>
      <c r="I384" s="155"/>
      <c r="J384" s="155"/>
      <c r="K384" s="142"/>
      <c r="L384" s="142"/>
      <c r="M384" s="157"/>
      <c r="Q384" s="36"/>
    </row>
    <row r="385" spans="1:13" s="130" customFormat="1" ht="12.75" x14ac:dyDescent="0.2">
      <c r="A385" s="35"/>
      <c r="B385" s="161"/>
      <c r="C385" s="162"/>
      <c r="D385" s="124"/>
      <c r="E385" s="26"/>
      <c r="F385" s="163"/>
      <c r="G385" s="163"/>
      <c r="H385" s="153"/>
      <c r="I385" s="37"/>
      <c r="J385" s="155"/>
      <c r="K385" s="36"/>
      <c r="L385" s="36"/>
      <c r="M385" s="157"/>
    </row>
    <row r="386" spans="1:13" s="130" customFormat="1" ht="12.75" x14ac:dyDescent="0.2">
      <c r="A386" s="35"/>
      <c r="B386" s="161"/>
      <c r="C386" s="162"/>
      <c r="D386" s="164"/>
      <c r="E386" s="26"/>
      <c r="F386" s="163"/>
      <c r="G386" s="163"/>
      <c r="H386" s="153"/>
      <c r="I386" s="37"/>
      <c r="J386" s="155"/>
      <c r="K386" s="36"/>
      <c r="L386" s="36"/>
      <c r="M386" s="157"/>
    </row>
    <row r="387" spans="1:13" s="130" customFormat="1" ht="12.75" x14ac:dyDescent="0.2">
      <c r="A387" s="35"/>
      <c r="B387" s="161"/>
      <c r="C387" s="162"/>
      <c r="D387" s="164"/>
      <c r="E387" s="26"/>
      <c r="F387" s="163"/>
      <c r="G387" s="163"/>
      <c r="H387" s="153"/>
      <c r="I387" s="37"/>
      <c r="J387" s="155"/>
      <c r="K387" s="36"/>
      <c r="L387" s="36"/>
      <c r="M387" s="157"/>
    </row>
    <row r="388" spans="1:13" s="130" customFormat="1" ht="12.75" x14ac:dyDescent="0.2">
      <c r="A388" s="35"/>
      <c r="B388" s="161"/>
      <c r="C388" s="123"/>
      <c r="D388" s="164"/>
      <c r="E388" s="26"/>
      <c r="F388" s="163"/>
      <c r="G388" s="163"/>
      <c r="H388" s="153"/>
      <c r="I388" s="37"/>
      <c r="J388" s="155"/>
      <c r="K388" s="36"/>
      <c r="L388" s="36"/>
      <c r="M388" s="157"/>
    </row>
    <row r="389" spans="1:13" s="130" customFormat="1" ht="12.75" x14ac:dyDescent="0.2">
      <c r="A389" s="35"/>
      <c r="B389" s="122"/>
      <c r="C389" s="123"/>
      <c r="D389" s="164"/>
      <c r="E389" s="26"/>
      <c r="F389" s="163"/>
      <c r="G389" s="163"/>
      <c r="H389" s="153"/>
      <c r="I389" s="37"/>
      <c r="J389" s="155"/>
      <c r="K389" s="36"/>
      <c r="L389" s="36"/>
      <c r="M389" s="157"/>
    </row>
    <row r="390" spans="1:13" s="130" customFormat="1" ht="12.75" x14ac:dyDescent="0.2">
      <c r="A390" s="35"/>
      <c r="B390" s="122"/>
      <c r="C390" s="123"/>
      <c r="D390" s="164"/>
      <c r="E390" s="26"/>
      <c r="F390" s="163"/>
      <c r="G390" s="163"/>
      <c r="H390" s="153"/>
      <c r="I390" s="37"/>
      <c r="J390" s="155"/>
      <c r="K390" s="36"/>
      <c r="L390" s="36"/>
      <c r="M390" s="157"/>
    </row>
    <row r="391" spans="1:13" s="130" customFormat="1" ht="12.75" x14ac:dyDescent="0.2">
      <c r="A391" s="35"/>
      <c r="B391" s="122"/>
      <c r="C391" s="162"/>
      <c r="D391" s="164"/>
      <c r="E391" s="26"/>
      <c r="F391" s="163"/>
      <c r="G391" s="163"/>
      <c r="H391" s="153"/>
      <c r="I391" s="37"/>
      <c r="J391" s="155"/>
      <c r="K391" s="36"/>
      <c r="L391" s="36"/>
      <c r="M391" s="157"/>
    </row>
    <row r="392" spans="1:13" s="130" customFormat="1" ht="12.75" x14ac:dyDescent="0.2">
      <c r="A392" s="35"/>
      <c r="B392" s="161"/>
      <c r="C392" s="162"/>
      <c r="D392" s="164"/>
      <c r="E392" s="26"/>
      <c r="F392" s="163"/>
      <c r="G392" s="163"/>
      <c r="H392" s="153"/>
      <c r="I392" s="37"/>
      <c r="J392" s="155"/>
      <c r="K392" s="36"/>
      <c r="L392" s="36"/>
      <c r="M392" s="157"/>
    </row>
    <row r="393" spans="1:13" s="130" customFormat="1" ht="12.75" x14ac:dyDescent="0.2">
      <c r="A393" s="35"/>
      <c r="B393" s="161"/>
      <c r="C393" s="162"/>
      <c r="D393" s="164"/>
      <c r="E393" s="26"/>
      <c r="F393" s="163"/>
      <c r="G393" s="163"/>
      <c r="H393" s="153"/>
      <c r="I393" s="37"/>
      <c r="J393" s="155"/>
      <c r="K393" s="36"/>
      <c r="L393" s="36"/>
      <c r="M393" s="157"/>
    </row>
    <row r="394" spans="1:13" s="130" customFormat="1" ht="12.75" x14ac:dyDescent="0.2">
      <c r="A394" s="35"/>
      <c r="B394" s="161"/>
      <c r="C394" s="162"/>
      <c r="D394" s="164"/>
      <c r="E394" s="26"/>
      <c r="F394" s="163"/>
      <c r="G394" s="163"/>
      <c r="H394" s="153"/>
      <c r="I394" s="37"/>
      <c r="J394" s="155"/>
      <c r="K394" s="36"/>
      <c r="L394" s="36"/>
      <c r="M394" s="157"/>
    </row>
    <row r="395" spans="1:13" s="130" customFormat="1" ht="12.75" x14ac:dyDescent="0.2">
      <c r="A395" s="35"/>
      <c r="B395" s="161"/>
      <c r="C395" s="162"/>
      <c r="D395" s="164"/>
      <c r="E395" s="26"/>
      <c r="F395" s="163"/>
      <c r="G395" s="163"/>
      <c r="H395" s="153"/>
      <c r="I395" s="37"/>
      <c r="J395" s="155"/>
      <c r="K395" s="36"/>
      <c r="L395" s="36"/>
      <c r="M395" s="157"/>
    </row>
    <row r="396" spans="1:13" s="130" customFormat="1" ht="12.75" x14ac:dyDescent="0.2">
      <c r="A396" s="35"/>
      <c r="B396" s="161"/>
      <c r="C396" s="162"/>
      <c r="D396" s="164"/>
      <c r="E396" s="26"/>
      <c r="F396" s="163"/>
      <c r="G396" s="163"/>
      <c r="H396" s="153"/>
      <c r="I396" s="37"/>
      <c r="J396" s="155"/>
      <c r="K396" s="36"/>
      <c r="L396" s="36"/>
      <c r="M396" s="157"/>
    </row>
    <row r="397" spans="1:13" s="130" customFormat="1" ht="12.75" x14ac:dyDescent="0.2">
      <c r="A397" s="35"/>
      <c r="B397" s="161"/>
      <c r="C397" s="162"/>
      <c r="D397" s="164"/>
      <c r="E397" s="26"/>
      <c r="F397" s="163"/>
      <c r="G397" s="163"/>
      <c r="H397" s="153"/>
      <c r="I397" s="37"/>
      <c r="J397" s="155"/>
      <c r="K397" s="36"/>
      <c r="L397" s="36"/>
      <c r="M397" s="157"/>
    </row>
    <row r="398" spans="1:13" s="130" customFormat="1" ht="12.75" x14ac:dyDescent="0.2">
      <c r="A398" s="35"/>
      <c r="B398" s="161"/>
      <c r="C398" s="162"/>
      <c r="D398" s="164"/>
      <c r="E398" s="26"/>
      <c r="F398" s="163"/>
      <c r="G398" s="163"/>
      <c r="H398" s="153"/>
      <c r="I398" s="37"/>
      <c r="J398" s="155"/>
      <c r="K398" s="36"/>
      <c r="L398" s="36"/>
      <c r="M398" s="157"/>
    </row>
    <row r="399" spans="1:13" s="130" customFormat="1" ht="12.75" x14ac:dyDescent="0.2">
      <c r="A399" s="35"/>
      <c r="B399" s="161"/>
      <c r="C399" s="162"/>
      <c r="D399" s="164"/>
      <c r="E399" s="26"/>
      <c r="F399" s="163"/>
      <c r="G399" s="163"/>
      <c r="H399" s="153"/>
      <c r="I399" s="37"/>
      <c r="J399" s="155"/>
      <c r="K399" s="36"/>
      <c r="L399" s="36"/>
      <c r="M399" s="157"/>
    </row>
    <row r="400" spans="1:13" s="130" customFormat="1" ht="12.75" x14ac:dyDescent="0.2">
      <c r="A400" s="35"/>
      <c r="B400" s="161"/>
      <c r="C400" s="162"/>
      <c r="D400" s="164"/>
      <c r="E400" s="26"/>
      <c r="F400" s="163"/>
      <c r="G400" s="163"/>
      <c r="H400" s="153"/>
      <c r="I400" s="37"/>
      <c r="J400" s="155"/>
      <c r="K400" s="36"/>
      <c r="L400" s="36"/>
      <c r="M400" s="157"/>
    </row>
    <row r="401" spans="1:13" s="130" customFormat="1" ht="12.75" x14ac:dyDescent="0.2">
      <c r="A401" s="35"/>
      <c r="B401" s="161"/>
      <c r="C401" s="162"/>
      <c r="D401" s="164"/>
      <c r="E401" s="26"/>
      <c r="F401" s="163"/>
      <c r="G401" s="163"/>
      <c r="H401" s="153"/>
      <c r="I401" s="37"/>
      <c r="J401" s="155"/>
      <c r="K401" s="36"/>
      <c r="L401" s="36"/>
      <c r="M401" s="157"/>
    </row>
    <row r="402" spans="1:13" s="130" customFormat="1" ht="12.75" x14ac:dyDescent="0.2">
      <c r="A402" s="35"/>
      <c r="B402" s="161"/>
      <c r="C402" s="162"/>
      <c r="D402" s="164"/>
      <c r="E402" s="26"/>
      <c r="F402" s="163"/>
      <c r="G402" s="163"/>
      <c r="H402" s="153"/>
      <c r="I402" s="37"/>
      <c r="J402" s="155"/>
      <c r="K402" s="36"/>
      <c r="L402" s="36"/>
      <c r="M402" s="157"/>
    </row>
    <row r="403" spans="1:13" s="130" customFormat="1" ht="12.75" x14ac:dyDescent="0.2">
      <c r="A403" s="35"/>
      <c r="B403" s="161"/>
      <c r="C403" s="162"/>
      <c r="D403" s="164"/>
      <c r="E403" s="26"/>
      <c r="F403" s="165"/>
      <c r="G403" s="165"/>
      <c r="H403" s="153"/>
      <c r="I403" s="37"/>
      <c r="J403" s="155"/>
      <c r="K403" s="36"/>
      <c r="L403" s="36"/>
      <c r="M403" s="157"/>
    </row>
    <row r="404" spans="1:13" s="130" customFormat="1" ht="12.75" x14ac:dyDescent="0.2">
      <c r="A404" s="35"/>
      <c r="B404" s="161"/>
      <c r="C404" s="162"/>
      <c r="D404" s="164"/>
      <c r="E404" s="26"/>
      <c r="F404" s="165"/>
      <c r="G404" s="165"/>
      <c r="H404" s="153"/>
      <c r="I404" s="37"/>
      <c r="J404" s="155"/>
      <c r="K404" s="36"/>
      <c r="L404" s="36"/>
      <c r="M404" s="157"/>
    </row>
    <row r="405" spans="1:13" s="130" customFormat="1" ht="12.75" x14ac:dyDescent="0.2">
      <c r="A405" s="35"/>
      <c r="B405" s="161"/>
      <c r="C405" s="162"/>
      <c r="D405" s="164"/>
      <c r="E405" s="26"/>
      <c r="F405" s="165"/>
      <c r="G405" s="165"/>
      <c r="H405" s="153"/>
      <c r="I405" s="37"/>
      <c r="J405" s="155"/>
      <c r="K405" s="36"/>
      <c r="L405" s="36"/>
      <c r="M405" s="157"/>
    </row>
    <row r="406" spans="1:13" s="130" customFormat="1" ht="12.75" x14ac:dyDescent="0.2">
      <c r="A406" s="35"/>
      <c r="B406" s="161"/>
      <c r="C406" s="166"/>
      <c r="D406" s="167"/>
      <c r="E406" s="26"/>
      <c r="F406" s="165"/>
      <c r="G406" s="165"/>
      <c r="H406" s="153"/>
      <c r="I406" s="37"/>
      <c r="J406" s="155"/>
      <c r="K406" s="36"/>
      <c r="L406" s="36"/>
      <c r="M406" s="157"/>
    </row>
    <row r="407" spans="1:13" s="130" customFormat="1" ht="12.75" x14ac:dyDescent="0.2">
      <c r="A407" s="35"/>
      <c r="B407" s="168"/>
      <c r="C407" s="166"/>
      <c r="D407" s="167"/>
      <c r="E407" s="26"/>
      <c r="F407" s="165"/>
      <c r="G407" s="165"/>
      <c r="H407" s="153"/>
      <c r="I407" s="37"/>
      <c r="J407" s="155"/>
      <c r="K407" s="36"/>
      <c r="L407" s="36"/>
      <c r="M407" s="157"/>
    </row>
    <row r="408" spans="1:13" s="130" customFormat="1" ht="12.75" x14ac:dyDescent="0.2">
      <c r="A408" s="35"/>
      <c r="B408" s="168"/>
      <c r="C408" s="166"/>
      <c r="D408" s="167"/>
      <c r="E408" s="26"/>
      <c r="F408" s="165"/>
      <c r="G408" s="165"/>
      <c r="H408" s="153"/>
      <c r="I408" s="37"/>
      <c r="J408" s="155"/>
      <c r="K408" s="36"/>
      <c r="L408" s="36"/>
      <c r="M408" s="157"/>
    </row>
    <row r="409" spans="1:13" s="130" customFormat="1" ht="12.75" x14ac:dyDescent="0.2">
      <c r="A409" s="35"/>
      <c r="B409" s="168"/>
      <c r="C409" s="166"/>
      <c r="D409" s="167"/>
      <c r="E409" s="26"/>
      <c r="F409" s="165"/>
      <c r="G409" s="165"/>
      <c r="H409" s="153"/>
      <c r="I409" s="37"/>
      <c r="J409" s="155"/>
      <c r="K409" s="36"/>
      <c r="L409" s="36"/>
      <c r="M409" s="157"/>
    </row>
    <row r="410" spans="1:13" s="130" customFormat="1" ht="12.75" x14ac:dyDescent="0.2">
      <c r="A410" s="35"/>
      <c r="B410" s="168"/>
      <c r="C410" s="166"/>
      <c r="D410" s="167"/>
      <c r="E410" s="26"/>
      <c r="F410" s="165"/>
      <c r="G410" s="165"/>
      <c r="H410" s="153"/>
      <c r="I410" s="37"/>
      <c r="J410" s="155"/>
      <c r="K410" s="36"/>
      <c r="L410" s="36"/>
      <c r="M410" s="157"/>
    </row>
    <row r="411" spans="1:13" s="130" customFormat="1" ht="12.75" x14ac:dyDescent="0.2">
      <c r="A411" s="35"/>
      <c r="B411" s="168"/>
      <c r="C411" s="166"/>
      <c r="D411" s="167"/>
      <c r="E411" s="26"/>
      <c r="F411" s="165"/>
      <c r="G411" s="165"/>
      <c r="H411" s="153"/>
      <c r="I411" s="37"/>
      <c r="J411" s="155"/>
      <c r="K411" s="36"/>
      <c r="L411" s="36"/>
      <c r="M411" s="157"/>
    </row>
    <row r="412" spans="1:13" s="130" customFormat="1" ht="12.75" x14ac:dyDescent="0.2">
      <c r="A412" s="35"/>
      <c r="B412" s="168"/>
      <c r="C412" s="166"/>
      <c r="D412" s="167"/>
      <c r="E412" s="26"/>
      <c r="F412" s="165"/>
      <c r="G412" s="165"/>
      <c r="H412" s="153"/>
      <c r="I412" s="37"/>
      <c r="J412" s="155"/>
      <c r="K412" s="36"/>
      <c r="L412" s="36"/>
      <c r="M412" s="157"/>
    </row>
    <row r="413" spans="1:13" s="130" customFormat="1" ht="12.75" x14ac:dyDescent="0.2">
      <c r="A413" s="35"/>
      <c r="B413" s="168"/>
      <c r="C413" s="166"/>
      <c r="D413" s="167"/>
      <c r="E413" s="26"/>
      <c r="F413" s="165"/>
      <c r="G413" s="165"/>
      <c r="H413" s="153"/>
      <c r="I413" s="37"/>
      <c r="J413" s="155"/>
      <c r="K413" s="36"/>
      <c r="L413" s="36"/>
      <c r="M413" s="157"/>
    </row>
    <row r="414" spans="1:13" s="130" customFormat="1" ht="12.75" x14ac:dyDescent="0.2">
      <c r="A414" s="35"/>
      <c r="B414" s="168"/>
      <c r="C414" s="166"/>
      <c r="D414" s="167"/>
      <c r="E414" s="26"/>
      <c r="F414" s="165"/>
      <c r="G414" s="165"/>
      <c r="H414" s="153"/>
      <c r="I414" s="37"/>
      <c r="J414" s="155"/>
      <c r="K414" s="36"/>
      <c r="L414" s="36"/>
      <c r="M414" s="157"/>
    </row>
    <row r="415" spans="1:13" s="130" customFormat="1" ht="12.75" x14ac:dyDescent="0.2">
      <c r="A415" s="35"/>
      <c r="B415" s="168"/>
      <c r="C415" s="166"/>
      <c r="D415" s="167"/>
      <c r="E415" s="26"/>
      <c r="F415" s="165"/>
      <c r="G415" s="165"/>
      <c r="H415" s="153"/>
      <c r="I415" s="37"/>
      <c r="J415" s="155"/>
      <c r="K415" s="36"/>
      <c r="L415" s="36"/>
      <c r="M415" s="157"/>
    </row>
    <row r="416" spans="1:13" s="130" customFormat="1" ht="12.75" x14ac:dyDescent="0.2">
      <c r="A416" s="35"/>
      <c r="B416" s="168"/>
      <c r="C416" s="166"/>
      <c r="D416" s="167"/>
      <c r="E416" s="26"/>
      <c r="F416" s="165"/>
      <c r="G416" s="165"/>
      <c r="H416" s="153"/>
      <c r="I416" s="37"/>
      <c r="J416" s="155"/>
      <c r="K416" s="36"/>
      <c r="L416" s="36"/>
      <c r="M416" s="157"/>
    </row>
    <row r="417" spans="1:13" s="130" customFormat="1" ht="12.75" x14ac:dyDescent="0.2">
      <c r="A417" s="35"/>
      <c r="B417" s="168"/>
      <c r="C417" s="166"/>
      <c r="D417" s="167"/>
      <c r="E417" s="26"/>
      <c r="F417" s="165"/>
      <c r="G417" s="165"/>
      <c r="H417" s="153"/>
      <c r="I417" s="37"/>
      <c r="J417" s="155"/>
      <c r="K417" s="36"/>
      <c r="L417" s="36"/>
      <c r="M417" s="157"/>
    </row>
    <row r="418" spans="1:13" s="130" customFormat="1" ht="12.75" x14ac:dyDescent="0.2">
      <c r="A418" s="35"/>
      <c r="B418" s="168"/>
      <c r="C418" s="166"/>
      <c r="D418" s="167"/>
      <c r="E418" s="26"/>
      <c r="F418" s="165"/>
      <c r="G418" s="165"/>
      <c r="H418" s="153"/>
      <c r="I418" s="37"/>
      <c r="J418" s="155"/>
      <c r="K418" s="36"/>
      <c r="L418" s="36"/>
      <c r="M418" s="157"/>
    </row>
    <row r="419" spans="1:13" s="130" customFormat="1" ht="12.75" x14ac:dyDescent="0.2">
      <c r="A419" s="35"/>
      <c r="B419" s="168"/>
      <c r="C419" s="166"/>
      <c r="D419" s="167"/>
      <c r="E419" s="26"/>
      <c r="F419" s="165"/>
      <c r="G419" s="165"/>
      <c r="H419" s="153"/>
      <c r="I419" s="37"/>
      <c r="J419" s="155"/>
      <c r="K419" s="36"/>
      <c r="L419" s="36"/>
      <c r="M419" s="157"/>
    </row>
    <row r="420" spans="1:13" s="130" customFormat="1" ht="12.75" x14ac:dyDescent="0.2">
      <c r="A420" s="35"/>
      <c r="B420" s="168"/>
      <c r="C420" s="166"/>
      <c r="D420" s="167"/>
      <c r="E420" s="26"/>
      <c r="F420" s="165"/>
      <c r="G420" s="165"/>
      <c r="H420" s="153"/>
      <c r="I420" s="37"/>
      <c r="J420" s="155"/>
      <c r="K420" s="36"/>
      <c r="L420" s="36"/>
      <c r="M420" s="157"/>
    </row>
    <row r="421" spans="1:13" s="130" customFormat="1" ht="12.75" x14ac:dyDescent="0.2">
      <c r="A421" s="55"/>
      <c r="B421" s="168"/>
      <c r="C421" s="166"/>
      <c r="D421" s="167"/>
      <c r="E421" s="26"/>
      <c r="F421" s="165"/>
      <c r="G421" s="165"/>
      <c r="H421" s="153"/>
      <c r="I421" s="37"/>
      <c r="J421" s="155"/>
      <c r="K421" s="36"/>
      <c r="L421" s="36"/>
      <c r="M421" s="157"/>
    </row>
    <row r="422" spans="1:13" s="130" customFormat="1" ht="12.75" x14ac:dyDescent="0.2">
      <c r="A422" s="35"/>
      <c r="B422" s="168"/>
      <c r="C422" s="166"/>
      <c r="D422" s="167"/>
      <c r="E422" s="26"/>
      <c r="F422" s="165"/>
      <c r="G422" s="165"/>
      <c r="H422" s="153"/>
      <c r="I422" s="37"/>
      <c r="J422" s="155"/>
      <c r="K422" s="36"/>
      <c r="L422" s="36"/>
      <c r="M422" s="157"/>
    </row>
    <row r="423" spans="1:13" s="130" customFormat="1" ht="12.75" x14ac:dyDescent="0.2">
      <c r="A423" s="35"/>
      <c r="B423" s="168"/>
      <c r="C423" s="166"/>
      <c r="D423" s="167"/>
      <c r="E423" s="26"/>
      <c r="F423" s="165"/>
      <c r="G423" s="165"/>
      <c r="H423" s="153"/>
      <c r="I423" s="37"/>
      <c r="J423" s="155"/>
      <c r="K423" s="36"/>
      <c r="L423" s="36"/>
      <c r="M423" s="157"/>
    </row>
    <row r="424" spans="1:13" s="130" customFormat="1" ht="12.75" x14ac:dyDescent="0.2">
      <c r="A424" s="35"/>
      <c r="B424" s="168"/>
      <c r="C424" s="166"/>
      <c r="D424" s="167"/>
      <c r="E424" s="26"/>
      <c r="F424" s="165"/>
      <c r="G424" s="165"/>
      <c r="H424" s="153"/>
      <c r="I424" s="37"/>
      <c r="J424" s="155"/>
      <c r="K424" s="36"/>
      <c r="L424" s="36"/>
      <c r="M424" s="157"/>
    </row>
    <row r="425" spans="1:13" s="130" customFormat="1" ht="12.75" x14ac:dyDescent="0.2">
      <c r="A425" s="35"/>
      <c r="B425" s="168"/>
      <c r="C425" s="166"/>
      <c r="D425" s="167"/>
      <c r="E425" s="26"/>
      <c r="F425" s="165"/>
      <c r="G425" s="165"/>
      <c r="H425" s="153"/>
      <c r="I425" s="37"/>
      <c r="J425" s="155"/>
      <c r="K425" s="36"/>
      <c r="L425" s="36"/>
      <c r="M425" s="157"/>
    </row>
    <row r="426" spans="1:13" s="130" customFormat="1" ht="12.75" x14ac:dyDescent="0.2">
      <c r="A426" s="35"/>
      <c r="B426" s="168"/>
      <c r="C426" s="166"/>
      <c r="D426" s="167"/>
      <c r="E426" s="26"/>
      <c r="F426" s="165"/>
      <c r="G426" s="165"/>
      <c r="H426" s="153"/>
      <c r="I426" s="37"/>
      <c r="J426" s="155"/>
      <c r="K426" s="36"/>
      <c r="L426" s="36"/>
      <c r="M426" s="157"/>
    </row>
    <row r="427" spans="1:13" s="130" customFormat="1" ht="12.75" x14ac:dyDescent="0.2">
      <c r="A427" s="35"/>
      <c r="B427" s="168"/>
      <c r="C427" s="166"/>
      <c r="D427" s="167"/>
      <c r="E427" s="26"/>
      <c r="F427" s="165"/>
      <c r="G427" s="165"/>
      <c r="H427" s="153"/>
      <c r="I427" s="37"/>
      <c r="J427" s="155"/>
      <c r="K427" s="36"/>
      <c r="L427" s="36"/>
      <c r="M427" s="157"/>
    </row>
    <row r="428" spans="1:13" s="130" customFormat="1" ht="12.75" x14ac:dyDescent="0.2">
      <c r="A428" s="35"/>
      <c r="B428" s="168"/>
      <c r="C428" s="166"/>
      <c r="D428" s="167"/>
      <c r="E428" s="26"/>
      <c r="F428" s="165"/>
      <c r="G428" s="165"/>
      <c r="H428" s="153"/>
      <c r="I428" s="37"/>
      <c r="J428" s="155"/>
      <c r="K428" s="36"/>
      <c r="L428" s="36"/>
      <c r="M428" s="157"/>
    </row>
    <row r="429" spans="1:13" s="130" customFormat="1" ht="12.75" x14ac:dyDescent="0.2">
      <c r="A429" s="35"/>
      <c r="B429" s="168"/>
      <c r="C429" s="166"/>
      <c r="D429" s="167"/>
      <c r="E429" s="26"/>
      <c r="F429" s="165"/>
      <c r="G429" s="165"/>
      <c r="H429" s="153"/>
      <c r="I429" s="37"/>
      <c r="J429" s="155"/>
      <c r="K429" s="36"/>
      <c r="L429" s="36"/>
      <c r="M429" s="157"/>
    </row>
    <row r="430" spans="1:13" s="130" customFormat="1" ht="12.75" x14ac:dyDescent="0.2">
      <c r="A430" s="55"/>
      <c r="B430" s="168"/>
      <c r="C430" s="166"/>
      <c r="D430" s="167"/>
      <c r="E430" s="26"/>
      <c r="F430" s="165"/>
      <c r="G430" s="165"/>
      <c r="H430" s="153"/>
      <c r="I430" s="37"/>
      <c r="J430" s="155"/>
      <c r="K430" s="36"/>
      <c r="L430" s="36"/>
      <c r="M430" s="157"/>
    </row>
    <row r="431" spans="1:13" s="130" customFormat="1" ht="12.75" x14ac:dyDescent="0.2">
      <c r="A431" s="55"/>
      <c r="B431" s="168"/>
      <c r="C431" s="166"/>
      <c r="D431" s="167"/>
      <c r="E431" s="26"/>
      <c r="F431" s="165"/>
      <c r="G431" s="165"/>
      <c r="H431" s="153"/>
      <c r="I431" s="37"/>
      <c r="J431" s="155"/>
      <c r="K431" s="36"/>
      <c r="L431" s="36"/>
      <c r="M431" s="157"/>
    </row>
    <row r="432" spans="1:13" s="130" customFormat="1" ht="12.75" x14ac:dyDescent="0.2">
      <c r="A432" s="35"/>
      <c r="B432" s="168"/>
      <c r="C432" s="166"/>
      <c r="D432" s="167"/>
      <c r="E432" s="26"/>
      <c r="F432" s="165"/>
      <c r="G432" s="165"/>
      <c r="H432" s="153"/>
      <c r="I432" s="37"/>
      <c r="J432" s="155"/>
      <c r="K432" s="36"/>
      <c r="L432" s="36"/>
      <c r="M432" s="157"/>
    </row>
    <row r="433" spans="1:13" s="130" customFormat="1" ht="12.75" x14ac:dyDescent="0.2">
      <c r="A433" s="55"/>
      <c r="B433" s="168"/>
      <c r="C433" s="166"/>
      <c r="D433" s="167"/>
      <c r="E433" s="26"/>
      <c r="F433" s="165"/>
      <c r="G433" s="165"/>
      <c r="H433" s="153"/>
      <c r="I433" s="37"/>
      <c r="J433" s="155"/>
      <c r="K433" s="36"/>
      <c r="L433" s="36"/>
      <c r="M433" s="157"/>
    </row>
    <row r="434" spans="1:13" s="130" customFormat="1" ht="12.75" x14ac:dyDescent="0.2">
      <c r="A434" s="55"/>
      <c r="B434" s="168"/>
      <c r="C434" s="166"/>
      <c r="D434" s="167"/>
      <c r="E434" s="26"/>
      <c r="F434" s="165"/>
      <c r="G434" s="165"/>
      <c r="H434" s="153"/>
      <c r="I434" s="37"/>
      <c r="J434" s="155"/>
      <c r="K434" s="36"/>
      <c r="L434" s="36"/>
      <c r="M434" s="157"/>
    </row>
    <row r="435" spans="1:13" s="130" customFormat="1" ht="12.75" x14ac:dyDescent="0.2">
      <c r="A435" s="55"/>
      <c r="B435" s="168"/>
      <c r="C435" s="166"/>
      <c r="D435" s="167"/>
      <c r="E435" s="26"/>
      <c r="F435" s="165"/>
      <c r="G435" s="165"/>
      <c r="H435" s="153"/>
      <c r="I435" s="37"/>
      <c r="J435" s="155"/>
      <c r="K435" s="36"/>
      <c r="L435" s="36"/>
      <c r="M435" s="157"/>
    </row>
    <row r="436" spans="1:13" s="130" customFormat="1" ht="12.75" x14ac:dyDescent="0.2">
      <c r="A436" s="55"/>
      <c r="B436" s="168"/>
      <c r="C436" s="166"/>
      <c r="D436" s="167"/>
      <c r="E436" s="26"/>
      <c r="F436" s="165"/>
      <c r="G436" s="165"/>
      <c r="H436" s="153"/>
      <c r="I436" s="37"/>
      <c r="J436" s="155"/>
      <c r="K436" s="36"/>
      <c r="L436" s="36"/>
      <c r="M436" s="157"/>
    </row>
    <row r="437" spans="1:13" s="130" customFormat="1" ht="12.75" x14ac:dyDescent="0.2">
      <c r="A437" s="55"/>
      <c r="B437" s="168"/>
      <c r="C437" s="166"/>
      <c r="D437" s="167"/>
      <c r="E437" s="26"/>
      <c r="F437" s="165"/>
      <c r="G437" s="165"/>
      <c r="H437" s="128"/>
      <c r="I437" s="129"/>
      <c r="J437" s="129"/>
      <c r="M437" s="150"/>
    </row>
    <row r="438" spans="1:13" s="130" customFormat="1" ht="12.75" x14ac:dyDescent="0.2">
      <c r="A438" s="55"/>
      <c r="B438" s="168"/>
      <c r="C438" s="166"/>
      <c r="D438" s="167"/>
      <c r="E438" s="26"/>
      <c r="F438" s="165"/>
      <c r="G438" s="165"/>
      <c r="H438" s="128"/>
      <c r="I438" s="129"/>
      <c r="J438" s="129"/>
      <c r="M438" s="150"/>
    </row>
    <row r="439" spans="1:13" s="130" customFormat="1" ht="12.75" x14ac:dyDescent="0.2">
      <c r="A439" s="35"/>
      <c r="B439" s="168"/>
      <c r="C439" s="166"/>
      <c r="D439" s="167"/>
      <c r="E439" s="26"/>
      <c r="F439" s="165"/>
      <c r="G439" s="165"/>
      <c r="H439" s="128"/>
      <c r="I439" s="129"/>
      <c r="J439" s="129"/>
      <c r="M439" s="150"/>
    </row>
    <row r="440" spans="1:13" s="130" customFormat="1" ht="12.75" x14ac:dyDescent="0.2">
      <c r="A440" s="55"/>
      <c r="B440" s="168"/>
      <c r="C440" s="166"/>
      <c r="D440" s="167"/>
      <c r="E440" s="26"/>
      <c r="F440" s="165"/>
      <c r="G440" s="165"/>
      <c r="H440" s="128"/>
      <c r="I440" s="129"/>
      <c r="J440" s="129"/>
      <c r="M440" s="150"/>
    </row>
    <row r="441" spans="1:13" s="130" customFormat="1" ht="12.75" x14ac:dyDescent="0.2">
      <c r="A441" s="55"/>
      <c r="B441" s="168"/>
      <c r="C441" s="166"/>
      <c r="D441" s="167"/>
      <c r="E441" s="26"/>
      <c r="F441" s="165"/>
      <c r="G441" s="165"/>
      <c r="H441" s="159"/>
      <c r="I441" s="129"/>
      <c r="J441" s="129"/>
      <c r="M441" s="150"/>
    </row>
    <row r="442" spans="1:13" s="130" customFormat="1" ht="12.75" x14ac:dyDescent="0.2">
      <c r="A442" s="55"/>
      <c r="B442" s="168"/>
      <c r="C442" s="166"/>
      <c r="D442" s="167"/>
      <c r="E442" s="26"/>
      <c r="F442" s="165"/>
      <c r="G442" s="165"/>
      <c r="H442" s="128"/>
      <c r="I442" s="129"/>
      <c r="J442" s="129"/>
      <c r="M442" s="150"/>
    </row>
    <row r="443" spans="1:13" s="130" customFormat="1" ht="12.75" x14ac:dyDescent="0.2">
      <c r="A443" s="55"/>
      <c r="B443" s="168"/>
      <c r="C443" s="166"/>
      <c r="D443" s="167"/>
      <c r="E443" s="26"/>
      <c r="F443" s="165"/>
      <c r="G443" s="165"/>
      <c r="H443" s="159"/>
      <c r="I443" s="129"/>
      <c r="J443" s="129"/>
      <c r="M443" s="150"/>
    </row>
    <row r="444" spans="1:13" s="130" customFormat="1" ht="12.75" x14ac:dyDescent="0.2">
      <c r="A444" s="55"/>
      <c r="B444" s="168"/>
      <c r="C444" s="166"/>
      <c r="D444" s="167"/>
      <c r="E444" s="26"/>
      <c r="F444" s="165"/>
      <c r="G444" s="165"/>
      <c r="H444" s="128"/>
      <c r="I444" s="129"/>
      <c r="J444" s="129"/>
      <c r="M444" s="150"/>
    </row>
    <row r="445" spans="1:13" s="130" customFormat="1" ht="12.75" x14ac:dyDescent="0.2">
      <c r="A445" s="55"/>
      <c r="B445" s="168"/>
      <c r="C445" s="166"/>
      <c r="D445" s="167"/>
      <c r="E445" s="26"/>
      <c r="F445" s="165"/>
      <c r="G445" s="165"/>
      <c r="H445" s="159"/>
      <c r="I445" s="169"/>
      <c r="J445" s="169"/>
      <c r="M445" s="150"/>
    </row>
    <row r="446" spans="1:13" s="130" customFormat="1" ht="12.75" x14ac:dyDescent="0.2">
      <c r="A446" s="55"/>
      <c r="B446" s="168"/>
      <c r="C446" s="166"/>
      <c r="D446" s="167"/>
      <c r="E446" s="26"/>
      <c r="F446" s="165"/>
      <c r="G446" s="165"/>
      <c r="H446" s="128"/>
      <c r="I446" s="129"/>
      <c r="J446" s="129"/>
      <c r="M446" s="150"/>
    </row>
    <row r="447" spans="1:13" s="130" customFormat="1" ht="12.75" x14ac:dyDescent="0.2">
      <c r="A447" s="55"/>
      <c r="B447" s="168"/>
      <c r="C447" s="166"/>
      <c r="D447" s="167"/>
      <c r="E447" s="26"/>
      <c r="F447" s="165"/>
      <c r="G447" s="165"/>
      <c r="H447" s="128"/>
      <c r="I447" s="129"/>
      <c r="J447" s="129"/>
      <c r="M447" s="150"/>
    </row>
    <row r="448" spans="1:13" s="130" customFormat="1" ht="12.75" x14ac:dyDescent="0.2">
      <c r="A448" s="55"/>
      <c r="B448" s="168"/>
      <c r="C448" s="166"/>
      <c r="D448" s="167"/>
      <c r="E448" s="26"/>
      <c r="F448" s="165"/>
      <c r="G448" s="165"/>
      <c r="H448" s="128"/>
      <c r="I448" s="129"/>
      <c r="J448" s="129"/>
      <c r="M448" s="150"/>
    </row>
    <row r="449" spans="1:13" s="130" customFormat="1" ht="12.75" x14ac:dyDescent="0.2">
      <c r="A449" s="55"/>
      <c r="B449" s="168"/>
      <c r="C449" s="166"/>
      <c r="D449" s="167"/>
      <c r="E449" s="26"/>
      <c r="F449" s="165"/>
      <c r="G449" s="165"/>
      <c r="H449" s="128"/>
      <c r="I449" s="129"/>
      <c r="J449" s="129"/>
      <c r="M449" s="150"/>
    </row>
    <row r="450" spans="1:13" s="130" customFormat="1" ht="12.75" x14ac:dyDescent="0.2">
      <c r="A450" s="55"/>
      <c r="B450" s="168"/>
      <c r="C450" s="166"/>
      <c r="D450" s="167"/>
      <c r="E450" s="26"/>
      <c r="F450" s="165"/>
      <c r="G450" s="165"/>
      <c r="H450" s="128"/>
      <c r="I450" s="129"/>
      <c r="J450" s="169"/>
      <c r="M450" s="150"/>
    </row>
    <row r="451" spans="1:13" s="130" customFormat="1" ht="12.75" x14ac:dyDescent="0.2">
      <c r="A451" s="55"/>
      <c r="B451" s="168"/>
      <c r="C451" s="166"/>
      <c r="D451" s="167"/>
      <c r="E451" s="26"/>
      <c r="F451" s="165"/>
      <c r="G451" s="165"/>
      <c r="H451" s="128"/>
      <c r="I451" s="129"/>
      <c r="J451" s="129"/>
      <c r="M451" s="150"/>
    </row>
    <row r="452" spans="1:13" s="130" customFormat="1" ht="13.5" thickBot="1" x14ac:dyDescent="0.25">
      <c r="A452" s="170"/>
      <c r="B452" s="168"/>
      <c r="C452" s="166"/>
      <c r="D452" s="167"/>
      <c r="E452" s="26"/>
      <c r="F452" s="165"/>
      <c r="G452" s="165"/>
      <c r="H452" s="171"/>
      <c r="I452" s="171"/>
      <c r="J452" s="129"/>
      <c r="M452" s="150"/>
    </row>
    <row r="453" spans="1:13" s="130" customFormat="1" ht="12.75" x14ac:dyDescent="0.2">
      <c r="A453" s="172"/>
      <c r="B453" s="168"/>
      <c r="C453" s="166"/>
      <c r="D453" s="167"/>
      <c r="E453" s="26"/>
      <c r="F453" s="165"/>
      <c r="G453" s="165"/>
      <c r="H453" s="128"/>
      <c r="I453" s="129"/>
      <c r="J453" s="129"/>
      <c r="M453" s="150"/>
    </row>
    <row r="454" spans="1:13" s="130" customFormat="1" ht="12.75" x14ac:dyDescent="0.2">
      <c r="A454" s="172"/>
      <c r="B454" s="168"/>
      <c r="C454" s="166"/>
      <c r="D454" s="167"/>
      <c r="E454" s="26"/>
      <c r="F454" s="165"/>
      <c r="G454" s="165"/>
      <c r="H454" s="128"/>
      <c r="I454" s="129"/>
      <c r="J454" s="129"/>
      <c r="M454" s="150"/>
    </row>
    <row r="455" spans="1:13" s="130" customFormat="1" ht="12.75" x14ac:dyDescent="0.2">
      <c r="A455" s="172"/>
      <c r="B455" s="168"/>
      <c r="C455" s="166"/>
      <c r="D455" s="167"/>
      <c r="E455" s="26"/>
      <c r="F455" s="165"/>
      <c r="G455" s="165"/>
      <c r="H455" s="128"/>
      <c r="I455" s="129"/>
      <c r="J455" s="129"/>
      <c r="M455" s="150"/>
    </row>
    <row r="456" spans="1:13" s="130" customFormat="1" ht="12.75" x14ac:dyDescent="0.2">
      <c r="A456" s="172"/>
      <c r="B456" s="168"/>
      <c r="C456" s="162"/>
      <c r="D456" s="167"/>
      <c r="E456" s="26"/>
      <c r="F456" s="165"/>
      <c r="G456" s="165"/>
      <c r="H456" s="173"/>
      <c r="I456" s="129"/>
      <c r="J456" s="129"/>
      <c r="M456" s="150"/>
    </row>
    <row r="457" spans="1:13" s="130" customFormat="1" ht="12.75" x14ac:dyDescent="0.2">
      <c r="A457" s="121"/>
      <c r="B457" s="168"/>
      <c r="C457" s="166"/>
      <c r="D457" s="167"/>
      <c r="E457" s="26"/>
      <c r="F457" s="165"/>
      <c r="G457" s="165"/>
      <c r="H457" s="128"/>
      <c r="I457" s="129"/>
      <c r="J457" s="129"/>
      <c r="M457" s="150"/>
    </row>
    <row r="458" spans="1:13" s="130" customFormat="1" ht="12.75" x14ac:dyDescent="0.2">
      <c r="A458" s="121"/>
      <c r="B458" s="168"/>
      <c r="C458" s="166"/>
      <c r="D458" s="167"/>
      <c r="E458" s="26"/>
      <c r="F458" s="165"/>
      <c r="G458" s="165"/>
      <c r="H458" s="128"/>
      <c r="I458" s="129"/>
      <c r="J458" s="129"/>
      <c r="M458" s="150"/>
    </row>
    <row r="459" spans="1:13" s="130" customFormat="1" ht="12.75" x14ac:dyDescent="0.2">
      <c r="A459" s="121"/>
      <c r="B459" s="168"/>
      <c r="C459" s="166"/>
      <c r="D459" s="167"/>
      <c r="E459" s="26"/>
      <c r="F459" s="165"/>
      <c r="G459" s="165"/>
      <c r="H459" s="174"/>
      <c r="I459" s="129"/>
      <c r="J459" s="129"/>
      <c r="M459" s="150"/>
    </row>
    <row r="460" spans="1:13" s="130" customFormat="1" ht="12.75" x14ac:dyDescent="0.2">
      <c r="A460" s="121"/>
      <c r="B460" s="168"/>
      <c r="C460" s="166"/>
      <c r="D460" s="167"/>
      <c r="E460" s="26"/>
      <c r="F460" s="165"/>
      <c r="G460" s="165"/>
      <c r="H460" s="174"/>
      <c r="I460" s="129"/>
      <c r="J460" s="129"/>
      <c r="M460" s="150"/>
    </row>
    <row r="461" spans="1:13" s="130" customFormat="1" ht="12.75" x14ac:dyDescent="0.2">
      <c r="A461" s="121"/>
      <c r="B461" s="168"/>
      <c r="C461" s="166"/>
      <c r="D461" s="167"/>
      <c r="E461" s="26"/>
      <c r="F461" s="165"/>
      <c r="G461" s="165"/>
      <c r="H461" s="174"/>
      <c r="I461" s="129"/>
      <c r="J461" s="129"/>
      <c r="M461" s="150"/>
    </row>
    <row r="462" spans="1:13" s="130" customFormat="1" ht="12.75" x14ac:dyDescent="0.2">
      <c r="A462" s="121"/>
      <c r="B462" s="168"/>
      <c r="C462" s="166"/>
      <c r="D462" s="167"/>
      <c r="E462" s="26"/>
      <c r="F462" s="165"/>
      <c r="G462" s="165"/>
      <c r="H462" s="174"/>
      <c r="I462" s="129"/>
      <c r="J462" s="129"/>
      <c r="M462" s="150"/>
    </row>
    <row r="463" spans="1:13" s="130" customFormat="1" ht="12.75" x14ac:dyDescent="0.2">
      <c r="A463" s="121"/>
      <c r="B463" s="168"/>
      <c r="C463" s="166"/>
      <c r="D463" s="167"/>
      <c r="E463" s="26"/>
      <c r="F463" s="165"/>
      <c r="G463" s="165"/>
      <c r="H463" s="174"/>
      <c r="I463" s="129"/>
      <c r="J463" s="129"/>
      <c r="M463" s="150"/>
    </row>
    <row r="464" spans="1:13" s="130" customFormat="1" ht="12.75" x14ac:dyDescent="0.2">
      <c r="A464" s="121"/>
      <c r="B464" s="168"/>
      <c r="C464" s="166"/>
      <c r="D464" s="167"/>
      <c r="E464" s="26"/>
      <c r="F464" s="165"/>
      <c r="G464" s="165"/>
      <c r="H464" s="174"/>
      <c r="I464" s="129"/>
      <c r="J464" s="129"/>
      <c r="M464" s="150"/>
    </row>
    <row r="465" spans="1:13" s="130" customFormat="1" ht="12.75" x14ac:dyDescent="0.2">
      <c r="A465" s="121"/>
      <c r="B465" s="168"/>
      <c r="C465" s="166"/>
      <c r="D465" s="167"/>
      <c r="E465" s="26"/>
      <c r="F465" s="165"/>
      <c r="G465" s="165"/>
      <c r="H465" s="174"/>
      <c r="I465" s="129"/>
      <c r="J465" s="129"/>
      <c r="M465" s="150"/>
    </row>
    <row r="466" spans="1:13" s="130" customFormat="1" ht="12.75" x14ac:dyDescent="0.2">
      <c r="A466" s="121"/>
      <c r="B466" s="168"/>
      <c r="C466" s="166"/>
      <c r="D466" s="167"/>
      <c r="E466" s="26"/>
      <c r="F466" s="165"/>
      <c r="G466" s="165"/>
      <c r="H466" s="174"/>
      <c r="I466" s="129"/>
      <c r="J466" s="129"/>
      <c r="M466" s="150"/>
    </row>
    <row r="467" spans="1:13" s="130" customFormat="1" ht="12.75" x14ac:dyDescent="0.2">
      <c r="A467" s="121"/>
      <c r="B467" s="168"/>
      <c r="C467" s="166"/>
      <c r="D467" s="167"/>
      <c r="E467" s="26"/>
      <c r="F467" s="165"/>
      <c r="G467" s="165"/>
      <c r="H467" s="128"/>
      <c r="I467" s="129"/>
      <c r="J467" s="129"/>
      <c r="M467" s="150"/>
    </row>
    <row r="468" spans="1:13" s="130" customFormat="1" ht="12.75" x14ac:dyDescent="0.2">
      <c r="A468" s="121"/>
      <c r="B468" s="168"/>
      <c r="C468" s="166"/>
      <c r="D468" s="167"/>
      <c r="E468" s="26"/>
      <c r="F468" s="165"/>
      <c r="G468" s="165"/>
      <c r="H468" s="126"/>
      <c r="I468" s="129"/>
      <c r="J468" s="129"/>
      <c r="M468" s="150"/>
    </row>
    <row r="469" spans="1:13" s="130" customFormat="1" ht="12.75" x14ac:dyDescent="0.2">
      <c r="A469" s="121"/>
      <c r="B469" s="168"/>
      <c r="C469" s="166"/>
      <c r="D469" s="167"/>
      <c r="E469" s="26"/>
      <c r="F469" s="165"/>
      <c r="G469" s="165"/>
      <c r="H469" s="126"/>
      <c r="I469" s="129"/>
      <c r="J469" s="129"/>
      <c r="M469" s="150"/>
    </row>
    <row r="470" spans="1:13" ht="12" customHeight="1" x14ac:dyDescent="0.2">
      <c r="B470" s="168"/>
      <c r="C470" s="166"/>
      <c r="D470" s="167"/>
      <c r="F470" s="165"/>
      <c r="G470" s="165"/>
      <c r="I470" s="175"/>
      <c r="J470" s="175"/>
    </row>
    <row r="471" spans="1:13" ht="12" customHeight="1" x14ac:dyDescent="0.2">
      <c r="B471" s="168"/>
      <c r="C471" s="166"/>
      <c r="D471" s="167"/>
      <c r="F471" s="165"/>
      <c r="G471" s="165"/>
    </row>
    <row r="472" spans="1:13" ht="12" customHeight="1" x14ac:dyDescent="0.2">
      <c r="B472" s="168"/>
      <c r="C472" s="166"/>
      <c r="D472" s="167"/>
      <c r="F472" s="165"/>
      <c r="G472" s="165"/>
    </row>
    <row r="473" spans="1:13" ht="12" customHeight="1" x14ac:dyDescent="0.2">
      <c r="B473" s="168"/>
      <c r="C473" s="166"/>
      <c r="D473" s="167"/>
      <c r="F473" s="165"/>
      <c r="G473" s="165"/>
    </row>
    <row r="474" spans="1:13" ht="12" customHeight="1" x14ac:dyDescent="0.2">
      <c r="B474" s="168"/>
      <c r="C474" s="166"/>
      <c r="D474" s="167"/>
      <c r="F474" s="165"/>
      <c r="G474" s="165"/>
    </row>
    <row r="475" spans="1:13" ht="12" customHeight="1" x14ac:dyDescent="0.2">
      <c r="B475" s="168"/>
      <c r="C475" s="166"/>
      <c r="D475" s="167"/>
      <c r="F475" s="165"/>
      <c r="G475" s="165"/>
    </row>
    <row r="476" spans="1:13" ht="12" customHeight="1" x14ac:dyDescent="0.2">
      <c r="B476" s="168"/>
      <c r="C476" s="166"/>
      <c r="D476" s="167"/>
    </row>
    <row r="477" spans="1:13" ht="12" customHeight="1" x14ac:dyDescent="0.2">
      <c r="B477" s="168"/>
      <c r="C477" s="166"/>
      <c r="D477" s="167"/>
    </row>
    <row r="478" spans="1:13" ht="12" customHeight="1" x14ac:dyDescent="0.2">
      <c r="B478" s="168"/>
      <c r="C478" s="166"/>
      <c r="D478" s="167"/>
    </row>
    <row r="479" spans="1:13" ht="12" customHeight="1" x14ac:dyDescent="0.2">
      <c r="B479" s="168"/>
    </row>
    <row r="482" spans="2:13" ht="12" customHeight="1" x14ac:dyDescent="0.2">
      <c r="H482" s="121"/>
      <c r="I482" s="121"/>
      <c r="J482" s="121"/>
      <c r="M482" s="121"/>
    </row>
    <row r="483" spans="2:13" ht="12" customHeight="1" x14ac:dyDescent="0.2">
      <c r="H483" s="121"/>
      <c r="I483" s="121"/>
      <c r="J483" s="121"/>
      <c r="M483" s="121"/>
    </row>
    <row r="484" spans="2:13" ht="12" customHeight="1" x14ac:dyDescent="0.2">
      <c r="H484" s="121"/>
      <c r="I484" s="121"/>
      <c r="J484" s="121"/>
      <c r="M484" s="121"/>
    </row>
    <row r="485" spans="2:13" ht="12" customHeight="1" x14ac:dyDescent="0.2">
      <c r="H485" s="121"/>
      <c r="I485" s="121"/>
      <c r="J485" s="121"/>
      <c r="M485" s="121"/>
    </row>
    <row r="486" spans="2:13" ht="12" customHeight="1" x14ac:dyDescent="0.2">
      <c r="H486" s="121"/>
      <c r="I486" s="121"/>
      <c r="J486" s="121"/>
      <c r="M486" s="121"/>
    </row>
    <row r="487" spans="2:13" ht="12" customHeight="1" x14ac:dyDescent="0.2">
      <c r="H487" s="121"/>
      <c r="I487" s="121"/>
      <c r="J487" s="121"/>
      <c r="M487" s="121"/>
    </row>
    <row r="488" spans="2:13" ht="12" customHeight="1" x14ac:dyDescent="0.2">
      <c r="H488" s="121"/>
      <c r="I488" s="121"/>
      <c r="J488" s="121"/>
      <c r="M488" s="121"/>
    </row>
    <row r="489" spans="2:13" ht="12" customHeight="1" x14ac:dyDescent="0.2">
      <c r="H489" s="121"/>
      <c r="I489" s="121"/>
      <c r="J489" s="121"/>
      <c r="M489" s="121"/>
    </row>
    <row r="490" spans="2:13" ht="12" customHeight="1" x14ac:dyDescent="0.2">
      <c r="H490" s="121"/>
      <c r="I490" s="121"/>
      <c r="J490" s="121"/>
      <c r="M490" s="121"/>
    </row>
    <row r="491" spans="2:13" ht="12" customHeight="1" x14ac:dyDescent="0.2">
      <c r="H491" s="121"/>
      <c r="I491" s="121"/>
      <c r="J491" s="121"/>
      <c r="M491" s="121"/>
    </row>
    <row r="492" spans="2:13" ht="12" customHeight="1" x14ac:dyDescent="0.2">
      <c r="H492" s="121"/>
      <c r="I492" s="121"/>
      <c r="J492" s="121"/>
      <c r="M492" s="121"/>
    </row>
    <row r="493" spans="2:13" ht="12" customHeight="1" x14ac:dyDescent="0.2">
      <c r="H493" s="121"/>
      <c r="I493" s="121"/>
      <c r="J493" s="121"/>
      <c r="M493" s="121"/>
    </row>
    <row r="494" spans="2:13" ht="12" customHeight="1" x14ac:dyDescent="0.2">
      <c r="B494" s="121"/>
      <c r="C494" s="121"/>
      <c r="D494" s="121"/>
      <c r="E494" s="121"/>
      <c r="F494" s="121"/>
      <c r="G494" s="121"/>
      <c r="H494" s="121"/>
      <c r="I494" s="121"/>
      <c r="J494" s="121"/>
      <c r="M494" s="121"/>
    </row>
    <row r="495" spans="2:13" ht="12" customHeight="1" x14ac:dyDescent="0.2">
      <c r="B495" s="121"/>
      <c r="C495" s="121"/>
      <c r="D495" s="121"/>
      <c r="E495" s="121"/>
      <c r="F495" s="121"/>
      <c r="G495" s="121"/>
      <c r="H495" s="121"/>
      <c r="I495" s="121"/>
      <c r="J495" s="121"/>
      <c r="M495" s="121"/>
    </row>
    <row r="496" spans="2:13" ht="12" customHeight="1" x14ac:dyDescent="0.2">
      <c r="B496" s="121"/>
      <c r="C496" s="121"/>
      <c r="D496" s="121"/>
      <c r="E496" s="121"/>
      <c r="F496" s="121"/>
      <c r="G496" s="121"/>
      <c r="H496" s="121"/>
      <c r="I496" s="121"/>
      <c r="J496" s="121"/>
      <c r="M496" s="121"/>
    </row>
    <row r="497" spans="2:13" ht="12" customHeight="1" x14ac:dyDescent="0.2">
      <c r="B497" s="121"/>
      <c r="C497" s="121"/>
      <c r="D497" s="121"/>
      <c r="E497" s="121"/>
      <c r="F497" s="121"/>
      <c r="G497" s="121"/>
      <c r="H497" s="121"/>
      <c r="I497" s="121"/>
      <c r="J497" s="121"/>
      <c r="M497" s="121"/>
    </row>
    <row r="498" spans="2:13" ht="12" customHeight="1" x14ac:dyDescent="0.2">
      <c r="B498" s="121"/>
      <c r="C498" s="121"/>
      <c r="D498" s="121"/>
      <c r="E498" s="121"/>
      <c r="F498" s="121"/>
      <c r="G498" s="121"/>
      <c r="H498" s="121"/>
      <c r="I498" s="121"/>
      <c r="J498" s="121"/>
      <c r="M498" s="121"/>
    </row>
    <row r="499" spans="2:13" ht="12" customHeight="1" x14ac:dyDescent="0.2">
      <c r="B499" s="121"/>
      <c r="C499" s="121"/>
      <c r="D499" s="121"/>
      <c r="E499" s="121"/>
      <c r="F499" s="121"/>
      <c r="G499" s="121"/>
      <c r="H499" s="121"/>
      <c r="I499" s="121"/>
      <c r="J499" s="121"/>
      <c r="M499" s="121"/>
    </row>
    <row r="500" spans="2:13" ht="12" customHeight="1" x14ac:dyDescent="0.2">
      <c r="B500" s="121"/>
      <c r="C500" s="121"/>
      <c r="D500" s="121"/>
      <c r="E500" s="121"/>
      <c r="F500" s="121"/>
      <c r="G500" s="121"/>
      <c r="H500" s="121"/>
      <c r="I500" s="121"/>
      <c r="J500" s="121"/>
      <c r="M500" s="121"/>
    </row>
    <row r="501" spans="2:13" ht="12" customHeight="1" x14ac:dyDescent="0.2">
      <c r="B501" s="121"/>
      <c r="C501" s="121"/>
      <c r="D501" s="121"/>
      <c r="E501" s="121"/>
      <c r="F501" s="121"/>
      <c r="G501" s="121"/>
      <c r="H501" s="121"/>
      <c r="I501" s="121"/>
      <c r="J501" s="121"/>
      <c r="M501" s="121"/>
    </row>
    <row r="502" spans="2:13" ht="12" customHeight="1" x14ac:dyDescent="0.2">
      <c r="B502" s="121"/>
      <c r="C502" s="121"/>
      <c r="D502" s="121"/>
      <c r="E502" s="121"/>
      <c r="F502" s="121"/>
      <c r="G502" s="121"/>
      <c r="H502" s="121"/>
      <c r="I502" s="121"/>
      <c r="J502" s="121"/>
      <c r="M502" s="121"/>
    </row>
    <row r="503" spans="2:13" ht="12" customHeight="1" x14ac:dyDescent="0.2">
      <c r="B503" s="121"/>
      <c r="C503" s="121"/>
      <c r="D503" s="121"/>
      <c r="E503" s="121"/>
      <c r="F503" s="121"/>
      <c r="G503" s="121"/>
      <c r="H503" s="121"/>
      <c r="I503" s="121"/>
      <c r="J503" s="121"/>
      <c r="M503" s="121"/>
    </row>
    <row r="504" spans="2:13" ht="12" customHeight="1" x14ac:dyDescent="0.2">
      <c r="B504" s="121"/>
      <c r="C504" s="121"/>
      <c r="D504" s="121"/>
      <c r="E504" s="121"/>
      <c r="F504" s="121"/>
      <c r="G504" s="121"/>
      <c r="H504" s="121"/>
      <c r="I504" s="121"/>
      <c r="J504" s="121"/>
      <c r="M504" s="121"/>
    </row>
    <row r="505" spans="2:13" ht="12" customHeight="1" x14ac:dyDescent="0.2">
      <c r="B505" s="121"/>
      <c r="C505" s="121"/>
      <c r="D505" s="121"/>
      <c r="E505" s="121"/>
      <c r="F505" s="121"/>
      <c r="G505" s="121"/>
      <c r="H505" s="121"/>
      <c r="I505" s="121"/>
      <c r="J505" s="121"/>
      <c r="M505" s="121"/>
    </row>
    <row r="506" spans="2:13" ht="12" customHeight="1" x14ac:dyDescent="0.2">
      <c r="B506" s="121"/>
      <c r="C506" s="121"/>
      <c r="D506" s="121"/>
      <c r="E506" s="121"/>
      <c r="F506" s="121"/>
      <c r="G506" s="121"/>
      <c r="H506" s="121"/>
      <c r="I506" s="121"/>
      <c r="J506" s="121"/>
      <c r="M506" s="121"/>
    </row>
    <row r="507" spans="2:13" ht="12" customHeight="1" x14ac:dyDescent="0.2">
      <c r="B507" s="121"/>
      <c r="C507" s="121"/>
      <c r="D507" s="121"/>
      <c r="E507" s="121"/>
      <c r="F507" s="121"/>
      <c r="G507" s="121"/>
      <c r="H507" s="121"/>
      <c r="I507" s="121"/>
      <c r="J507" s="121"/>
      <c r="M507" s="121"/>
    </row>
    <row r="508" spans="2:13" ht="12" customHeight="1" x14ac:dyDescent="0.2">
      <c r="B508" s="121"/>
      <c r="C508" s="121"/>
      <c r="D508" s="121"/>
      <c r="E508" s="121"/>
      <c r="F508" s="121"/>
      <c r="G508" s="121"/>
      <c r="H508" s="121"/>
      <c r="I508" s="121"/>
      <c r="J508" s="121"/>
      <c r="M508" s="121"/>
    </row>
    <row r="509" spans="2:13" ht="12" customHeight="1" x14ac:dyDescent="0.2">
      <c r="B509" s="121"/>
      <c r="C509" s="121"/>
      <c r="D509" s="121"/>
      <c r="E509" s="121"/>
      <c r="F509" s="121"/>
      <c r="G509" s="121"/>
      <c r="H509" s="121"/>
      <c r="I509" s="121"/>
      <c r="J509" s="121"/>
      <c r="M509" s="121"/>
    </row>
    <row r="510" spans="2:13" ht="12" customHeight="1" x14ac:dyDescent="0.2">
      <c r="B510" s="121"/>
      <c r="C510" s="121"/>
      <c r="D510" s="121"/>
      <c r="E510" s="121"/>
      <c r="F510" s="121"/>
      <c r="G510" s="121"/>
      <c r="H510" s="121"/>
      <c r="I510" s="121"/>
      <c r="J510" s="121"/>
      <c r="M510" s="121"/>
    </row>
    <row r="511" spans="2:13" ht="12" customHeight="1" x14ac:dyDescent="0.2">
      <c r="B511" s="121"/>
      <c r="C511" s="121"/>
      <c r="D511" s="121"/>
      <c r="E511" s="121"/>
      <c r="F511" s="121"/>
      <c r="G511" s="121"/>
      <c r="H511" s="121"/>
      <c r="I511" s="121"/>
      <c r="J511" s="121"/>
      <c r="M511" s="121"/>
    </row>
    <row r="512" spans="2:13" ht="12" customHeight="1" x14ac:dyDescent="0.2">
      <c r="B512" s="121"/>
      <c r="C512" s="121"/>
      <c r="D512" s="121"/>
      <c r="E512" s="121"/>
      <c r="F512" s="121"/>
      <c r="G512" s="121"/>
      <c r="H512" s="121"/>
      <c r="I512" s="121"/>
      <c r="J512" s="121"/>
      <c r="M512" s="121"/>
    </row>
    <row r="513" spans="2:13" ht="12" customHeight="1" x14ac:dyDescent="0.2">
      <c r="B513" s="121"/>
      <c r="C513" s="121"/>
      <c r="D513" s="121"/>
      <c r="E513" s="121"/>
      <c r="F513" s="121"/>
      <c r="G513" s="121"/>
      <c r="H513" s="121"/>
      <c r="I513" s="121"/>
      <c r="J513" s="121"/>
      <c r="M513" s="121"/>
    </row>
    <row r="514" spans="2:13" ht="12" customHeight="1" x14ac:dyDescent="0.2">
      <c r="B514" s="121"/>
      <c r="C514" s="121"/>
      <c r="D514" s="121"/>
      <c r="E514" s="121"/>
      <c r="F514" s="121"/>
      <c r="G514" s="121"/>
      <c r="H514" s="121"/>
      <c r="I514" s="121"/>
      <c r="J514" s="121"/>
      <c r="M514" s="121"/>
    </row>
    <row r="515" spans="2:13" ht="12" customHeight="1" x14ac:dyDescent="0.2">
      <c r="B515" s="121"/>
      <c r="C515" s="121"/>
      <c r="D515" s="121"/>
      <c r="E515" s="121"/>
      <c r="F515" s="121"/>
      <c r="G515" s="121"/>
      <c r="H515" s="121"/>
      <c r="I515" s="121"/>
      <c r="J515" s="121"/>
      <c r="M515" s="121"/>
    </row>
    <row r="516" spans="2:13" ht="12" customHeight="1" x14ac:dyDescent="0.2">
      <c r="B516" s="121"/>
      <c r="C516" s="121"/>
      <c r="D516" s="121"/>
      <c r="E516" s="121"/>
      <c r="F516" s="121"/>
      <c r="G516" s="121"/>
      <c r="H516" s="121"/>
      <c r="I516" s="121"/>
      <c r="J516" s="121"/>
      <c r="M516" s="121"/>
    </row>
    <row r="517" spans="2:13" ht="12" customHeight="1" x14ac:dyDescent="0.2">
      <c r="B517" s="121"/>
      <c r="C517" s="121"/>
      <c r="D517" s="121"/>
      <c r="E517" s="121"/>
      <c r="F517" s="121"/>
      <c r="G517" s="121"/>
      <c r="H517" s="121"/>
      <c r="I517" s="121"/>
      <c r="J517" s="121"/>
      <c r="M517" s="121"/>
    </row>
    <row r="518" spans="2:13" ht="12" customHeight="1" x14ac:dyDescent="0.2">
      <c r="B518" s="121"/>
      <c r="C518" s="121"/>
      <c r="D518" s="121"/>
      <c r="E518" s="121"/>
      <c r="F518" s="121"/>
      <c r="G518" s="121"/>
      <c r="H518" s="121"/>
      <c r="I518" s="121"/>
      <c r="J518" s="121"/>
      <c r="M518" s="121"/>
    </row>
    <row r="519" spans="2:13" ht="12" customHeight="1" x14ac:dyDescent="0.2">
      <c r="B519" s="121"/>
      <c r="C519" s="121"/>
      <c r="D519" s="121"/>
      <c r="E519" s="121"/>
      <c r="F519" s="121"/>
      <c r="G519" s="121"/>
      <c r="H519" s="121"/>
      <c r="I519" s="121"/>
      <c r="J519" s="121"/>
      <c r="M519" s="121"/>
    </row>
    <row r="520" spans="2:13" ht="12" customHeight="1" x14ac:dyDescent="0.2">
      <c r="B520" s="121"/>
      <c r="C520" s="121"/>
      <c r="D520" s="121"/>
      <c r="E520" s="121"/>
      <c r="F520" s="121"/>
      <c r="G520" s="121"/>
      <c r="H520" s="121"/>
      <c r="I520" s="121"/>
      <c r="J520" s="121"/>
      <c r="M520" s="121"/>
    </row>
    <row r="521" spans="2:13" ht="12" customHeight="1" x14ac:dyDescent="0.2">
      <c r="B521" s="121"/>
      <c r="C521" s="121"/>
      <c r="D521" s="121"/>
      <c r="E521" s="121"/>
      <c r="F521" s="121"/>
      <c r="G521" s="121"/>
      <c r="H521" s="121"/>
      <c r="I521" s="121"/>
      <c r="J521" s="121"/>
      <c r="M521" s="121"/>
    </row>
    <row r="522" spans="2:13" ht="12" customHeight="1" x14ac:dyDescent="0.2">
      <c r="B522" s="121"/>
      <c r="C522" s="121"/>
      <c r="D522" s="121"/>
      <c r="E522" s="121"/>
      <c r="F522" s="121"/>
      <c r="G522" s="121"/>
      <c r="H522" s="121"/>
      <c r="I522" s="121"/>
      <c r="J522" s="121"/>
      <c r="M522" s="121"/>
    </row>
    <row r="523" spans="2:13" ht="12" customHeight="1" x14ac:dyDescent="0.2">
      <c r="B523" s="121"/>
      <c r="C523" s="121"/>
      <c r="D523" s="121"/>
      <c r="E523" s="121"/>
      <c r="F523" s="121"/>
      <c r="G523" s="121"/>
      <c r="H523" s="121"/>
      <c r="I523" s="121"/>
      <c r="J523" s="121"/>
      <c r="M523" s="121"/>
    </row>
    <row r="524" spans="2:13" ht="12" customHeight="1" x14ac:dyDescent="0.2">
      <c r="B524" s="121"/>
      <c r="C524" s="121"/>
      <c r="D524" s="121"/>
      <c r="E524" s="121"/>
      <c r="F524" s="121"/>
      <c r="G524" s="121"/>
      <c r="H524" s="121"/>
      <c r="I524" s="121"/>
      <c r="J524" s="121"/>
      <c r="M524" s="121"/>
    </row>
    <row r="525" spans="2:13" ht="12" customHeight="1" x14ac:dyDescent="0.2">
      <c r="B525" s="121"/>
      <c r="C525" s="121"/>
      <c r="D525" s="121"/>
      <c r="E525" s="121"/>
      <c r="F525" s="121"/>
      <c r="G525" s="121"/>
      <c r="H525" s="121"/>
      <c r="I525" s="121"/>
      <c r="J525" s="121"/>
      <c r="M525" s="121"/>
    </row>
    <row r="526" spans="2:13" ht="12" customHeight="1" x14ac:dyDescent="0.2">
      <c r="B526" s="121"/>
      <c r="C526" s="121"/>
      <c r="D526" s="121"/>
      <c r="E526" s="121"/>
      <c r="F526" s="121"/>
      <c r="G526" s="121"/>
      <c r="H526" s="121"/>
      <c r="I526" s="121"/>
      <c r="J526" s="121"/>
      <c r="M526" s="121"/>
    </row>
    <row r="527" spans="2:13" ht="12" customHeight="1" x14ac:dyDescent="0.2">
      <c r="B527" s="121"/>
      <c r="C527" s="121"/>
      <c r="D527" s="121"/>
      <c r="E527" s="121"/>
      <c r="F527" s="121"/>
      <c r="G527" s="121"/>
      <c r="H527" s="121"/>
      <c r="I527" s="121"/>
      <c r="J527" s="121"/>
      <c r="M527" s="121"/>
    </row>
    <row r="528" spans="2:13" ht="12" customHeight="1" x14ac:dyDescent="0.2">
      <c r="B528" s="121"/>
      <c r="C528" s="121"/>
      <c r="D528" s="121"/>
      <c r="E528" s="121"/>
      <c r="F528" s="121"/>
      <c r="G528" s="121"/>
      <c r="H528" s="121"/>
      <c r="I528" s="121"/>
      <c r="J528" s="121"/>
      <c r="M528" s="121"/>
    </row>
    <row r="529" spans="2:13" ht="12" customHeight="1" x14ac:dyDescent="0.2">
      <c r="B529" s="121"/>
      <c r="C529" s="121"/>
      <c r="D529" s="121"/>
      <c r="E529" s="121"/>
      <c r="F529" s="121"/>
      <c r="G529" s="121"/>
      <c r="H529" s="121"/>
      <c r="I529" s="121"/>
      <c r="J529" s="121"/>
      <c r="M529" s="121"/>
    </row>
    <row r="530" spans="2:13" ht="12" customHeight="1" x14ac:dyDescent="0.2">
      <c r="B530" s="121"/>
      <c r="C530" s="121"/>
      <c r="D530" s="121"/>
      <c r="E530" s="121"/>
      <c r="F530" s="121"/>
      <c r="G530" s="121"/>
      <c r="H530" s="121"/>
      <c r="I530" s="121"/>
      <c r="J530" s="121"/>
      <c r="M530" s="121"/>
    </row>
    <row r="531" spans="2:13" ht="12" customHeight="1" x14ac:dyDescent="0.2">
      <c r="B531" s="121"/>
      <c r="C531" s="121"/>
      <c r="D531" s="121"/>
      <c r="E531" s="121"/>
      <c r="F531" s="121"/>
      <c r="G531" s="121"/>
      <c r="H531" s="121"/>
      <c r="I531" s="121"/>
      <c r="J531" s="121"/>
      <c r="M531" s="121"/>
    </row>
    <row r="532" spans="2:13" ht="12" customHeight="1" x14ac:dyDescent="0.2">
      <c r="B532" s="121"/>
      <c r="C532" s="121"/>
      <c r="D532" s="121"/>
      <c r="E532" s="121"/>
      <c r="F532" s="121"/>
      <c r="G532" s="121"/>
      <c r="H532" s="121"/>
      <c r="I532" s="121"/>
      <c r="J532" s="121"/>
      <c r="M532" s="121"/>
    </row>
    <row r="533" spans="2:13" ht="12" customHeight="1" x14ac:dyDescent="0.2">
      <c r="B533" s="121"/>
      <c r="C533" s="121"/>
      <c r="D533" s="121"/>
      <c r="E533" s="121"/>
      <c r="F533" s="121"/>
      <c r="G533" s="121"/>
      <c r="H533" s="121"/>
      <c r="I533" s="121"/>
      <c r="J533" s="121"/>
      <c r="M533" s="121"/>
    </row>
    <row r="534" spans="2:13" ht="12" customHeight="1" x14ac:dyDescent="0.2">
      <c r="B534" s="121"/>
      <c r="C534" s="121"/>
      <c r="D534" s="121"/>
      <c r="E534" s="121"/>
      <c r="F534" s="121"/>
      <c r="G534" s="121"/>
      <c r="H534" s="121"/>
      <c r="I534" s="121"/>
      <c r="J534" s="121"/>
      <c r="M534" s="121"/>
    </row>
    <row r="535" spans="2:13" ht="12" customHeight="1" x14ac:dyDescent="0.2">
      <c r="B535" s="121"/>
      <c r="C535" s="121"/>
      <c r="D535" s="121"/>
      <c r="E535" s="121"/>
      <c r="F535" s="121"/>
      <c r="G535" s="121"/>
      <c r="H535" s="121"/>
      <c r="I535" s="121"/>
      <c r="J535" s="121"/>
      <c r="M535" s="121"/>
    </row>
    <row r="536" spans="2:13" ht="12" customHeight="1" x14ac:dyDescent="0.2">
      <c r="B536" s="121"/>
      <c r="C536" s="121"/>
      <c r="D536" s="121"/>
      <c r="E536" s="121"/>
      <c r="F536" s="121"/>
      <c r="G536" s="121"/>
      <c r="H536" s="121"/>
      <c r="I536" s="121"/>
      <c r="J536" s="121"/>
      <c r="M536" s="121"/>
    </row>
    <row r="537" spans="2:13" ht="12" customHeight="1" x14ac:dyDescent="0.2">
      <c r="B537" s="121"/>
      <c r="C537" s="121"/>
      <c r="D537" s="121"/>
      <c r="E537" s="121"/>
      <c r="F537" s="121"/>
      <c r="G537" s="121"/>
      <c r="H537" s="121"/>
      <c r="I537" s="121"/>
      <c r="J537" s="121"/>
      <c r="M537" s="121"/>
    </row>
    <row r="538" spans="2:13" ht="12" customHeight="1" x14ac:dyDescent="0.2">
      <c r="B538" s="121"/>
      <c r="C538" s="121"/>
      <c r="D538" s="121"/>
      <c r="E538" s="121"/>
      <c r="F538" s="121"/>
      <c r="G538" s="121"/>
      <c r="H538" s="121"/>
      <c r="I538" s="121"/>
      <c r="J538" s="121"/>
      <c r="M538" s="121"/>
    </row>
    <row r="539" spans="2:13" ht="12" customHeight="1" x14ac:dyDescent="0.2">
      <c r="B539" s="121"/>
      <c r="C539" s="121"/>
      <c r="D539" s="121"/>
      <c r="E539" s="121"/>
      <c r="F539" s="121"/>
      <c r="G539" s="121"/>
      <c r="H539" s="121"/>
      <c r="I539" s="121"/>
      <c r="J539" s="121"/>
      <c r="M539" s="121"/>
    </row>
    <row r="540" spans="2:13" ht="12" customHeight="1" x14ac:dyDescent="0.2">
      <c r="B540" s="121"/>
      <c r="C540" s="121"/>
      <c r="D540" s="121"/>
      <c r="E540" s="121"/>
      <c r="F540" s="121"/>
      <c r="G540" s="121"/>
      <c r="H540" s="121"/>
      <c r="I540" s="121"/>
      <c r="J540" s="121"/>
      <c r="M540" s="121"/>
    </row>
    <row r="541" spans="2:13" ht="12" customHeight="1" x14ac:dyDescent="0.2">
      <c r="B541" s="121"/>
      <c r="C541" s="121"/>
      <c r="D541" s="121"/>
      <c r="E541" s="121"/>
      <c r="F541" s="121"/>
      <c r="G541" s="121"/>
      <c r="H541" s="121"/>
      <c r="I541" s="121"/>
      <c r="J541" s="121"/>
      <c r="M541" s="121"/>
    </row>
    <row r="542" spans="2:13" ht="12" customHeight="1" x14ac:dyDescent="0.2">
      <c r="B542" s="121"/>
      <c r="C542" s="121"/>
      <c r="D542" s="121"/>
      <c r="E542" s="121"/>
      <c r="F542" s="121"/>
      <c r="G542" s="121"/>
      <c r="H542" s="121"/>
      <c r="I542" s="121"/>
      <c r="J542" s="121"/>
      <c r="M542" s="121"/>
    </row>
    <row r="543" spans="2:13" ht="12" customHeight="1" x14ac:dyDescent="0.2">
      <c r="B543" s="121"/>
      <c r="C543" s="121"/>
      <c r="D543" s="121"/>
      <c r="E543" s="121"/>
      <c r="F543" s="121"/>
      <c r="G543" s="121"/>
      <c r="H543" s="121"/>
      <c r="I543" s="121"/>
      <c r="J543" s="121"/>
      <c r="M543" s="121"/>
    </row>
    <row r="544" spans="2:13" ht="12" customHeight="1" x14ac:dyDescent="0.2">
      <c r="B544" s="121"/>
      <c r="C544" s="121"/>
      <c r="D544" s="121"/>
      <c r="E544" s="121"/>
      <c r="F544" s="121"/>
      <c r="G544" s="121"/>
      <c r="H544" s="121"/>
      <c r="I544" s="121"/>
      <c r="J544" s="121"/>
      <c r="M544" s="121"/>
    </row>
    <row r="545" spans="2:13" ht="12" customHeight="1" x14ac:dyDescent="0.2">
      <c r="B545" s="121"/>
      <c r="C545" s="121"/>
      <c r="D545" s="121"/>
      <c r="E545" s="121"/>
      <c r="F545" s="121"/>
      <c r="G545" s="121"/>
      <c r="H545" s="121"/>
      <c r="I545" s="121"/>
      <c r="J545" s="121"/>
      <c r="M545" s="121"/>
    </row>
    <row r="546" spans="2:13" ht="12" customHeight="1" x14ac:dyDescent="0.2">
      <c r="B546" s="121"/>
      <c r="C546" s="121"/>
      <c r="D546" s="121"/>
      <c r="E546" s="121"/>
      <c r="F546" s="121"/>
      <c r="G546" s="121"/>
      <c r="H546" s="121"/>
      <c r="I546" s="121"/>
      <c r="J546" s="121"/>
      <c r="M546" s="121"/>
    </row>
    <row r="547" spans="2:13" ht="12" customHeight="1" x14ac:dyDescent="0.2">
      <c r="B547" s="121"/>
      <c r="C547" s="121"/>
      <c r="D547" s="121"/>
      <c r="E547" s="121"/>
      <c r="F547" s="121"/>
      <c r="G547" s="121"/>
      <c r="H547" s="121"/>
      <c r="I547" s="121"/>
      <c r="J547" s="121"/>
      <c r="M547" s="121"/>
    </row>
    <row r="548" spans="2:13" ht="12" customHeight="1" x14ac:dyDescent="0.2">
      <c r="B548" s="121"/>
      <c r="C548" s="121"/>
      <c r="D548" s="121"/>
      <c r="E548" s="121"/>
      <c r="F548" s="121"/>
      <c r="G548" s="121"/>
      <c r="H548" s="121"/>
      <c r="I548" s="121"/>
      <c r="J548" s="121"/>
      <c r="M548" s="121"/>
    </row>
    <row r="549" spans="2:13" ht="12" customHeight="1" x14ac:dyDescent="0.2">
      <c r="B549" s="121"/>
      <c r="C549" s="121"/>
      <c r="D549" s="121"/>
      <c r="E549" s="121"/>
      <c r="F549" s="121"/>
      <c r="G549" s="121"/>
      <c r="H549" s="121"/>
      <c r="I549" s="121"/>
      <c r="J549" s="121"/>
      <c r="M549" s="121"/>
    </row>
    <row r="550" spans="2:13" ht="12" customHeight="1" x14ac:dyDescent="0.2">
      <c r="B550" s="121"/>
      <c r="C550" s="121"/>
      <c r="D550" s="121"/>
      <c r="E550" s="121"/>
      <c r="F550" s="121"/>
      <c r="G550" s="121"/>
      <c r="H550" s="121"/>
      <c r="I550" s="121"/>
      <c r="J550" s="121"/>
      <c r="M550" s="121"/>
    </row>
    <row r="551" spans="2:13" ht="12" customHeight="1" x14ac:dyDescent="0.2">
      <c r="B551" s="121"/>
      <c r="C551" s="121"/>
      <c r="D551" s="121"/>
      <c r="E551" s="121"/>
      <c r="F551" s="121"/>
      <c r="G551" s="121"/>
      <c r="H551" s="121"/>
      <c r="I551" s="121"/>
      <c r="J551" s="121"/>
      <c r="M551" s="121"/>
    </row>
    <row r="552" spans="2:13" ht="12" customHeight="1" x14ac:dyDescent="0.2">
      <c r="B552" s="121"/>
      <c r="C552" s="121"/>
      <c r="D552" s="121"/>
      <c r="E552" s="121"/>
      <c r="F552" s="121"/>
      <c r="G552" s="121"/>
      <c r="H552" s="121"/>
      <c r="I552" s="121"/>
      <c r="J552" s="121"/>
      <c r="M552" s="121"/>
    </row>
    <row r="553" spans="2:13" ht="12" customHeight="1" x14ac:dyDescent="0.2">
      <c r="B553" s="121"/>
      <c r="C553" s="121"/>
      <c r="D553" s="121"/>
      <c r="E553" s="121"/>
      <c r="F553" s="121"/>
      <c r="G553" s="121"/>
      <c r="H553" s="121"/>
      <c r="I553" s="121"/>
      <c r="J553" s="121"/>
      <c r="M553" s="121"/>
    </row>
    <row r="554" spans="2:13" ht="12" customHeight="1" x14ac:dyDescent="0.2">
      <c r="B554" s="121"/>
      <c r="C554" s="121"/>
      <c r="D554" s="121"/>
      <c r="E554" s="121"/>
      <c r="F554" s="121"/>
      <c r="G554" s="121"/>
      <c r="H554" s="121"/>
      <c r="I554" s="121"/>
      <c r="J554" s="121"/>
      <c r="M554" s="121"/>
    </row>
    <row r="555" spans="2:13" ht="12" customHeight="1" x14ac:dyDescent="0.2">
      <c r="B555" s="121"/>
      <c r="C555" s="121"/>
      <c r="D555" s="121"/>
      <c r="E555" s="121"/>
      <c r="F555" s="121"/>
      <c r="G555" s="121"/>
      <c r="H555" s="121"/>
      <c r="I555" s="121"/>
      <c r="J555" s="121"/>
      <c r="M555" s="121"/>
    </row>
    <row r="556" spans="2:13" ht="12" customHeight="1" x14ac:dyDescent="0.2">
      <c r="B556" s="121"/>
      <c r="C556" s="121"/>
      <c r="D556" s="121"/>
      <c r="E556" s="121"/>
      <c r="F556" s="121"/>
      <c r="G556" s="121"/>
      <c r="H556" s="121"/>
      <c r="I556" s="121"/>
      <c r="J556" s="121"/>
      <c r="M556" s="121"/>
    </row>
    <row r="557" spans="2:13" ht="12" customHeight="1" x14ac:dyDescent="0.2">
      <c r="B557" s="121"/>
      <c r="C557" s="121"/>
      <c r="D557" s="121"/>
      <c r="E557" s="121"/>
      <c r="F557" s="121"/>
      <c r="G557" s="121"/>
      <c r="H557" s="121"/>
      <c r="I557" s="121"/>
      <c r="J557" s="121"/>
      <c r="M557" s="121"/>
    </row>
    <row r="558" spans="2:13" ht="12" customHeight="1" x14ac:dyDescent="0.2">
      <c r="B558" s="121"/>
      <c r="C558" s="121"/>
      <c r="D558" s="121"/>
      <c r="E558" s="121"/>
      <c r="F558" s="121"/>
      <c r="G558" s="121"/>
      <c r="H558" s="121"/>
      <c r="I558" s="121"/>
      <c r="J558" s="121"/>
      <c r="M558" s="121"/>
    </row>
    <row r="559" spans="2:13" ht="12" customHeight="1" x14ac:dyDescent="0.2">
      <c r="B559" s="121"/>
      <c r="C559" s="121"/>
      <c r="D559" s="121"/>
      <c r="E559" s="121"/>
      <c r="F559" s="121"/>
      <c r="G559" s="121"/>
      <c r="H559" s="121"/>
      <c r="I559" s="121"/>
      <c r="J559" s="121"/>
      <c r="M559" s="121"/>
    </row>
    <row r="560" spans="2:13" ht="12" customHeight="1" x14ac:dyDescent="0.2">
      <c r="B560" s="121"/>
      <c r="C560" s="121"/>
      <c r="D560" s="121"/>
      <c r="E560" s="121"/>
      <c r="F560" s="121"/>
      <c r="G560" s="121"/>
      <c r="H560" s="121"/>
      <c r="I560" s="121"/>
      <c r="J560" s="121"/>
      <c r="M560" s="121"/>
    </row>
    <row r="561" spans="8:13" ht="12" customHeight="1" x14ac:dyDescent="0.2">
      <c r="H561" s="121"/>
      <c r="I561" s="121"/>
      <c r="J561" s="121"/>
      <c r="M561" s="121"/>
    </row>
  </sheetData>
  <mergeCells count="1">
    <mergeCell ref="H110:H130"/>
  </mergeCells>
  <printOptions gridLinesSet="0"/>
  <pageMargins left="0.74803149606299213" right="0.27559055118110237" top="0.98425196850393704" bottom="0.59055118110236227" header="0.51181102362204722" footer="0.51181102362204722"/>
  <pageSetup paperSize="9" scale="65" fitToHeight="0" orientation="portrait" useFirstPageNumber="1" r:id="rId1"/>
  <headerFooter scaleWithDoc="0" alignWithMargins="0">
    <oddHeader>&amp;L&amp;"Times New Roman,Normal"&amp;8&amp;K000000Herning Kommune og Herning Vand
Dok.nr.: 14815_TBL&amp;R&amp;"Times New Roman,Fed"&amp;8TBL &amp;"Times New Roman,Normal"
Ver. 1.0 - 05.12.18
Side &amp;P af &amp;N</oddHeader>
    <oddFooter>&amp;L&amp;"Arial,normal"&amp;6&amp;K01+040&amp;Z&amp;F&amp;R&amp;"Times New Roman,fed"&amp;8&amp;K09+000COWI</oddFooter>
  </headerFooter>
  <rowBreaks count="6" manualBreakCount="6">
    <brk id="58" min="1" max="6" man="1"/>
    <brk id="131" min="1" max="6" man="1"/>
    <brk id="200" min="1" max="6" man="1"/>
    <brk id="245" min="1" max="6" man="1"/>
    <brk id="295" min="1" max="6" man="1"/>
    <brk id="345" min="1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B5EC5F424DF0438C02C794499518FB" ma:contentTypeVersion="0" ma:contentTypeDescription="Create a new document." ma:contentTypeScope="" ma:versionID="5ab65c60870f55e49362d4efb7fd41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2ea347ee6c5493b9e14b1c149bab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8D851AD-569C-4875-9479-95090F8779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02F4A8-1245-426A-9257-C77B9B41D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94BDA0-23CC-4861-985D-3F96F03E1C66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7</vt:i4>
      </vt:variant>
    </vt:vector>
  </HeadingPairs>
  <TitlesOfParts>
    <vt:vector size="12" baseType="lpstr">
      <vt:lpstr>Forside</vt:lpstr>
      <vt:lpstr>Forside TBL (A)</vt:lpstr>
      <vt:lpstr>Herning Kommune (A)</vt:lpstr>
      <vt:lpstr>Forside TBL (B)</vt:lpstr>
      <vt:lpstr>Herning Vand AS (B)</vt:lpstr>
      <vt:lpstr>Forside!Udskriftsområde</vt:lpstr>
      <vt:lpstr>'Forside TBL (A)'!Udskriftsområde</vt:lpstr>
      <vt:lpstr>'Forside TBL (B)'!Udskriftsområde</vt:lpstr>
      <vt:lpstr>'Herning Kommune (A)'!Udskriftsområde</vt:lpstr>
      <vt:lpstr>'Herning Vand AS (B)'!Udskriftsområde</vt:lpstr>
      <vt:lpstr>'Herning Kommune (A)'!Udskriftstitler</vt:lpstr>
      <vt:lpstr>'Herning Vand AS (B)'!Udskriftstitler</vt:lpstr>
    </vt:vector>
  </TitlesOfParts>
  <Company>COWI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Tilbusliste - Pugdalvej</dc:title>
  <dc:subject>Pugdalvej, Herning Vand og Herning Kommune</dc:subject>
  <dc:creator>CPK, JGP</dc:creator>
  <cp:lastModifiedBy>Thomas Aas Christensen</cp:lastModifiedBy>
  <cp:lastPrinted>2018-12-05T12:17:47Z</cp:lastPrinted>
  <dcterms:created xsi:type="dcterms:W3CDTF">1999-07-06T08:58:51Z</dcterms:created>
  <dcterms:modified xsi:type="dcterms:W3CDTF">2018-12-06T11:36:25Z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0x010100C4B5EC5F424DF0438C02C794499518FB</vt:lpwstr>
  </property>
  <property fmtid="{D5CDD505-2E9C-101B-9397-08002B2CF9AE}" pid="3" name="_NewReviewCycle">
    <vt:lpwstr/>
  </property>
  <property fmtid="{D5CDD505-2E9C-101B-9397-08002B2CF9AE}" pid="4" name="Order">
    <vt:r8>154500</vt:r8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Attention">
    <vt:lpwstr/>
  </property>
  <property fmtid="{D5CDD505-2E9C-101B-9397-08002B2CF9AE}" pid="8" name="Locality">
    <vt:lpwstr/>
  </property>
  <property fmtid="{D5CDD505-2E9C-101B-9397-08002B2CF9AE}" pid="9" name="Client">
    <vt:lpwstr/>
  </property>
  <property fmtid="{D5CDD505-2E9C-101B-9397-08002B2CF9AE}" pid="10" name="Type">
    <vt:lpwstr/>
  </property>
  <property fmtid="{D5CDD505-2E9C-101B-9397-08002B2CF9AE}" pid="11" name="Document no">
    <vt:lpwstr/>
  </property>
  <property fmtid="{D5CDD505-2E9C-101B-9397-08002B2CF9AE}" pid="12" name="PortalAuthor">
    <vt:lpwstr>CHPO</vt:lpwstr>
  </property>
  <property fmtid="{D5CDD505-2E9C-101B-9397-08002B2CF9AE}" pid="13" name="COWIKeywords">
    <vt:lpwstr/>
  </property>
  <property fmtid="{D5CDD505-2E9C-101B-9397-08002B2CF9AE}" pid="14" name="WBS">
    <vt:lpwstr/>
  </property>
  <property fmtid="{D5CDD505-2E9C-101B-9397-08002B2CF9AE}" pid="15" name="WorkFax">
    <vt:lpwstr/>
  </property>
  <property fmtid="{D5CDD505-2E9C-101B-9397-08002B2CF9AE}" pid="16" name="PageNo">
    <vt:lpwstr/>
  </property>
  <property fmtid="{D5CDD505-2E9C-101B-9397-08002B2CF9AE}" pid="17" name="Company">
    <vt:lpwstr>COWI A/S (DK)</vt:lpwstr>
  </property>
  <property fmtid="{D5CDD505-2E9C-101B-9397-08002B2CF9AE}" pid="18" name="MonthYear">
    <vt:lpwstr/>
  </property>
  <property fmtid="{D5CDD505-2E9C-101B-9397-08002B2CF9AE}" pid="19" name="Department">
    <vt:lpwstr>1551 Transport Infrastructure, DK North</vt:lpwstr>
  </property>
  <property fmtid="{D5CDD505-2E9C-101B-9397-08002B2CF9AE}" pid="20" name="CC">
    <vt:lpwstr/>
  </property>
  <property fmtid="{D5CDD505-2E9C-101B-9397-08002B2CF9AE}" pid="21" name="YoursFaithfully">
    <vt:lpwstr/>
  </property>
  <property fmtid="{D5CDD505-2E9C-101B-9397-08002B2CF9AE}" pid="22" name="ProjectManager">
    <vt:lpwstr/>
  </property>
  <property fmtid="{D5CDD505-2E9C-101B-9397-08002B2CF9AE}" pid="23" name="Projecttitle">
    <vt:lpwstr/>
  </property>
  <property fmtid="{D5CDD505-2E9C-101B-9397-08002B2CF9AE}" pid="24" name="PortalLanguage">
    <vt:lpwstr/>
  </property>
  <property fmtid="{D5CDD505-2E9C-101B-9397-08002B2CF9AE}" pid="25" name="Address">
    <vt:lpwstr/>
  </property>
  <property fmtid="{D5CDD505-2E9C-101B-9397-08002B2CF9AE}" pid="26" name="Phase">
    <vt:lpwstr>;#Contracted;#</vt:lpwstr>
  </property>
  <property fmtid="{D5CDD505-2E9C-101B-9397-08002B2CF9AE}" pid="27" name="NoOfPages">
    <vt:lpwstr/>
  </property>
  <property fmtid="{D5CDD505-2E9C-101B-9397-08002B2CF9AE}" pid="28" name="Date Completed">
    <vt:lpwstr/>
  </property>
</Properties>
</file>