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nter Plan Byg og Vej\Anlægsprojekter\Anlægsprojekter\Hanehøjvej\Udbudsmateriale\"/>
    </mc:Choice>
  </mc:AlternateContent>
  <xr:revisionPtr revIDLastSave="0" documentId="13_ncr:1_{025679AF-F39E-408D-A80A-1B8CB865BA9D}" xr6:coauthVersionLast="45" xr6:coauthVersionMax="45" xr10:uidLastSave="{00000000-0000-0000-0000-000000000000}"/>
  <bookViews>
    <workbookView xWindow="-120" yWindow="-120" windowWidth="29040" windowHeight="15840" activeTab="1" xr2:uid="{2AE3BC6B-D6DC-4E4C-88C4-0CEB27850588}"/>
  </bookViews>
  <sheets>
    <sheet name="Forside" sheetId="2" r:id="rId1"/>
    <sheet name="TBL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HP01_Kontrakt">'[1]TBL Vejanlæg'!$H$9</definedName>
    <definedName name="HP02_Kontrakt">'[1]TBL Vejanlæg'!$H$47</definedName>
    <definedName name="HP03_Kontrakt">'[1]TBL Vejanlæg'!$H$78</definedName>
    <definedName name="HP04_Kontrakt">'[1]TBL Vejanlæg'!$H$83</definedName>
    <definedName name="HP05_Kontrakt">'[1]TBL Vejanlæg'!$H$88</definedName>
    <definedName name="HP07_Kontrakt">'[1]TBL Vejanlæg'!$H$105</definedName>
    <definedName name="HP08_Kontrakt">'[1]TBL Vejanlæg'!$H$113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0" i="3" l="1"/>
  <c r="H137" i="3"/>
  <c r="H132" i="3"/>
  <c r="H133" i="3"/>
  <c r="H134" i="3"/>
  <c r="H135" i="3"/>
  <c r="H97" i="3"/>
  <c r="H88" i="3"/>
  <c r="F66" i="3"/>
  <c r="H66" i="3"/>
  <c r="F68" i="3"/>
  <c r="H68" i="3"/>
  <c r="F72" i="3"/>
  <c r="H72" i="3"/>
  <c r="F74" i="3"/>
  <c r="H74" i="3"/>
  <c r="H84" i="3"/>
  <c r="F56" i="3"/>
  <c r="H56" i="3"/>
  <c r="F57" i="3"/>
  <c r="H57" i="3"/>
  <c r="H58" i="3"/>
  <c r="H59" i="3"/>
  <c r="H60" i="3"/>
  <c r="H61" i="3"/>
  <c r="H63" i="3"/>
  <c r="H53" i="3"/>
  <c r="H49" i="3"/>
  <c r="H46" i="3"/>
  <c r="F16" i="3"/>
  <c r="H16" i="3"/>
  <c r="F34" i="3"/>
  <c r="F33" i="3"/>
  <c r="H33" i="3"/>
  <c r="H34" i="3"/>
  <c r="H36" i="3"/>
  <c r="H13" i="3"/>
  <c r="H12" i="3"/>
  <c r="H7" i="3"/>
  <c r="H6" i="3"/>
  <c r="H9" i="3"/>
  <c r="H129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K15" i="2"/>
  <c r="K16" i="2"/>
  <c r="K7" i="2"/>
  <c r="H14" i="3"/>
  <c r="H15" i="3"/>
  <c r="H17" i="3"/>
  <c r="H18" i="3"/>
  <c r="H19" i="3"/>
  <c r="H20" i="3"/>
  <c r="H22" i="3"/>
  <c r="H23" i="3"/>
  <c r="H24" i="3"/>
  <c r="H25" i="3"/>
  <c r="H26" i="3"/>
  <c r="H27" i="3"/>
  <c r="H28" i="3"/>
  <c r="H29" i="3"/>
  <c r="H30" i="3"/>
  <c r="H32" i="3"/>
  <c r="H35" i="3"/>
  <c r="K8" i="2"/>
  <c r="H40" i="3"/>
  <c r="H41" i="3"/>
  <c r="H42" i="3"/>
  <c r="F44" i="3"/>
  <c r="H44" i="3"/>
  <c r="K9" i="2"/>
  <c r="H50" i="3"/>
  <c r="H51" i="3"/>
  <c r="K10" i="2"/>
  <c r="K11" i="2"/>
  <c r="H67" i="3"/>
  <c r="H69" i="3"/>
  <c r="F70" i="3"/>
  <c r="H70" i="3"/>
  <c r="H71" i="3"/>
  <c r="H73" i="3"/>
  <c r="H75" i="3"/>
  <c r="H76" i="3"/>
  <c r="H77" i="3"/>
  <c r="H78" i="3"/>
  <c r="H79" i="3"/>
  <c r="H80" i="3"/>
  <c r="H81" i="3"/>
  <c r="H82" i="3"/>
  <c r="K12" i="2"/>
  <c r="H89" i="3"/>
  <c r="H90" i="3"/>
  <c r="H91" i="3"/>
  <c r="H92" i="3"/>
  <c r="H93" i="3"/>
  <c r="H94" i="3"/>
  <c r="H95" i="3"/>
  <c r="K13" i="2"/>
  <c r="H101" i="3"/>
  <c r="H102" i="3"/>
  <c r="H103" i="3"/>
  <c r="H104" i="3"/>
  <c r="H105" i="3"/>
  <c r="H106" i="3"/>
  <c r="H107" i="3"/>
  <c r="H108" i="3"/>
  <c r="H110" i="3"/>
  <c r="K14" i="2"/>
  <c r="H140" i="3"/>
  <c r="H141" i="3"/>
  <c r="H143" i="3"/>
  <c r="K17" i="2"/>
  <c r="H146" i="3"/>
  <c r="H147" i="3"/>
  <c r="H148" i="3"/>
  <c r="K18" i="2"/>
  <c r="K23" i="2"/>
  <c r="H149" i="3"/>
  <c r="H145" i="3"/>
  <c r="H144" i="3"/>
  <c r="D7" i="2"/>
</calcChain>
</file>

<file path=xl/sharedStrings.xml><?xml version="1.0" encoding="utf-8"?>
<sst xmlns="http://schemas.openxmlformats.org/spreadsheetml/2006/main" count="272" uniqueCount="159">
  <si>
    <t>Beskrivelse af ydelser</t>
  </si>
  <si>
    <t>Kontrakt</t>
  </si>
  <si>
    <t>HP</t>
  </si>
  <si>
    <t>PO</t>
  </si>
  <si>
    <t>UP</t>
  </si>
  <si>
    <t>Betegnelse</t>
  </si>
  <si>
    <t>Enhed</t>
  </si>
  <si>
    <t>Antal enheder</t>
  </si>
  <si>
    <t>Enhedspris [kr.]</t>
  </si>
  <si>
    <t>Total pris [kr.]</t>
  </si>
  <si>
    <t>ARBEJDSPLADS MV.</t>
  </si>
  <si>
    <t xml:space="preserve">Etablering, drift og rømning </t>
  </si>
  <si>
    <t>sum</t>
  </si>
  <si>
    <t xml:space="preserve"> I alt at overføre til forside Vejanlæg</t>
  </si>
  <si>
    <t>JORDARBEJDER</t>
  </si>
  <si>
    <t>FORBEREDENDE ARBEJDER</t>
  </si>
  <si>
    <t>stk.</t>
  </si>
  <si>
    <t>lbm</t>
  </si>
  <si>
    <t>stk</t>
  </si>
  <si>
    <t>OPBRYDNING</t>
  </si>
  <si>
    <t>Trappefræsning ved vejudvidelse og tilslutning</t>
  </si>
  <si>
    <r>
      <t>m</t>
    </r>
    <r>
      <rPr>
        <vertAlign val="superscript"/>
        <sz val="12"/>
        <rFont val="Arial"/>
        <family val="2"/>
      </rPr>
      <t>2</t>
    </r>
  </si>
  <si>
    <t>BEHANDLING AF MULDHOLDIGT JORD</t>
  </si>
  <si>
    <r>
      <t>m</t>
    </r>
    <r>
      <rPr>
        <vertAlign val="superscript"/>
        <sz val="12"/>
        <rFont val="Arial"/>
        <family val="2"/>
      </rPr>
      <t>3</t>
    </r>
  </si>
  <si>
    <t>Afrømning og bortskaffelse af blødbund</t>
  </si>
  <si>
    <t>RÅJORDSARBEJDER</t>
  </si>
  <si>
    <t>Levering og indbygning af friktionsjord over/under vandspejl</t>
  </si>
  <si>
    <t>AFSLUTTENDE ARBEJDER</t>
  </si>
  <si>
    <t>Finregulering og sprøjtesåning af græs på skråninger, grøfter og rabatter til nyt vejskel.</t>
  </si>
  <si>
    <t>AFVANDING</t>
  </si>
  <si>
    <t>Brønde</t>
  </si>
  <si>
    <t>BUNDSIKRINGSLAG AF SAND OG GRUS</t>
  </si>
  <si>
    <t>UBUNDNE BÆRELAG AF STABILT GRUS</t>
  </si>
  <si>
    <t>SG II, at levere og indbygge, t = 150 mm</t>
  </si>
  <si>
    <t>VARMBLANDET ASFALT</t>
  </si>
  <si>
    <t>t</t>
  </si>
  <si>
    <t>Reguleringspris PA</t>
  </si>
  <si>
    <t>BROLÆGNING</t>
  </si>
  <si>
    <t>BETONKANTSTEN, FLISER OG AFLØBSRENDER</t>
  </si>
  <si>
    <t>KØREBANEAFMÆRKNING</t>
  </si>
  <si>
    <t xml:space="preserve">AFSTRIBNING </t>
  </si>
  <si>
    <t>S11 Vigelinje</t>
  </si>
  <si>
    <t>V21 cykelsymbol, 1 m</t>
  </si>
  <si>
    <t>I alt at overføre til forside Vejanlæg</t>
  </si>
  <si>
    <t>AFMÆRKNINGSMATERIEL</t>
  </si>
  <si>
    <t>VEJBELYSNINGSMATERIEL</t>
  </si>
  <si>
    <t>time</t>
  </si>
  <si>
    <t>MATERIELLEJEPRISER VED REGNINGSARBEJDER</t>
  </si>
  <si>
    <t>Lastvogn, 3-akslet med tip, grab og fører</t>
  </si>
  <si>
    <t>Lastvogn, 4-akslet med tip, grab og fører</t>
  </si>
  <si>
    <t>Afhentning i depot og udlægning af muld i rabatter og på skråninger, t = 0,1 m</t>
  </si>
  <si>
    <t>m3</t>
  </si>
  <si>
    <t>m2</t>
  </si>
  <si>
    <t>Bundsikringsgrus, at levere og udlægge, t = 450 mm</t>
  </si>
  <si>
    <t>SG II, at levere og indbygge, t = 250 mm</t>
  </si>
  <si>
    <r>
      <t xml:space="preserve">Tilbud </t>
    </r>
    <r>
      <rPr>
        <sz val="12"/>
        <rFont val="Arial"/>
        <family val="2"/>
      </rPr>
      <t>Undertegnede entreprenør tilbyder herved at udføre nedenstående ydelser til de angivne priser excl. Moms i henhold til udbudsmateriale af uni 2018</t>
    </r>
  </si>
  <si>
    <t>Projektnavn</t>
  </si>
  <si>
    <t>Post</t>
  </si>
  <si>
    <t>I alt</t>
  </si>
  <si>
    <t>02</t>
  </si>
  <si>
    <t>kr.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</si>
  <si>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</si>
  <si>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</si>
  <si>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</si>
  <si>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</si>
  <si>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</si>
  <si>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</si>
  <si>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</si>
  <si>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</si>
  <si>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</si>
  <si>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</si>
  <si>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 xml:space="preserve">Tilbudssum i alt excl. moms </t>
  </si>
  <si>
    <t xml:space="preserve"> kr.</t>
  </si>
  <si>
    <t>Dato:</t>
  </si>
  <si>
    <t>Firmastempel:</t>
  </si>
  <si>
    <t>Tlf. nr.</t>
  </si>
  <si>
    <t>Underskrift:</t>
  </si>
  <si>
    <t>CVR nr.</t>
  </si>
  <si>
    <t>Modtagne rettelsesbreve:</t>
  </si>
  <si>
    <t>Rebild Kommune</t>
  </si>
  <si>
    <t>Bygherre</t>
  </si>
  <si>
    <t>AB 70 kg/m2, t = 31 mm</t>
  </si>
  <si>
    <t>Reguleringspris AB</t>
  </si>
  <si>
    <t>MANDSKAB OG MATERIEL</t>
  </si>
  <si>
    <t>Rydning af arbejdsområde for træer, buske, krat m.m. inkl. Evt deponeringsafgifter.</t>
  </si>
  <si>
    <t>Skakbrætsafmærkning (S 32)</t>
  </si>
  <si>
    <t>Færdselsregulerende foranstaltninger, herunder dagligt tilsyn, nødvendig skiltning og tilladelser</t>
  </si>
  <si>
    <t>Opbrydning og/eller regulering af eksisterende overkørsler</t>
  </si>
  <si>
    <t>Fræsning og bortskaffelse af eksisterende asfalt hvor der skal laves rabat, t = max 10 cm.</t>
  </si>
  <si>
    <t>Asfaltskæring t = 0,1 - 0,2m</t>
  </si>
  <si>
    <t>Afrømning og bortskaffelse af muld, t = 0,5 m</t>
  </si>
  <si>
    <t>Afgravning, mellemdeponering og genindbygning af råjord</t>
  </si>
  <si>
    <t>Afgravning og bortskaffelse af råjord</t>
  </si>
  <si>
    <t>Bundsikringsgrus, at levere og udlægge, t = 280 mm</t>
  </si>
  <si>
    <t>PA 45 kg/m2, t = 20 mm (250/300)</t>
  </si>
  <si>
    <t>GAB0 B 70/100, 110 kg/m2, t = 50 mm</t>
  </si>
  <si>
    <t>GAB1 B 40/60, 160 kg/m2, t = 71 mm</t>
  </si>
  <si>
    <t>Reguleringspris GAB1</t>
  </si>
  <si>
    <t>Reguleringspris GAB 0</t>
  </si>
  <si>
    <t>Pudebump, at opbryde og bortskaffe</t>
  </si>
  <si>
    <t xml:space="preserve">Modificerede cirkelbump (40 km/t) at levere og etablere i vejens bredde 5,5 m </t>
  </si>
  <si>
    <t>SG til at hæve niveau til 100 mm lysning, t = max 90mm (hævet flade gl. Skørpingvej)</t>
  </si>
  <si>
    <t>SG til at hæve niveau til 100mm lysning, t = max 90mm (hævet flade Præstegårdsheden)</t>
  </si>
  <si>
    <t>Kantsten (som eksisterende) at levere og etablere</t>
  </si>
  <si>
    <t>Kantsten, at opbryde og bortskaffe</t>
  </si>
  <si>
    <t>Rækværk i stål, at levere og anlægge langs støttemur 2</t>
  </si>
  <si>
    <t xml:space="preserve">Asfaltramper, at udføre </t>
  </si>
  <si>
    <t>Kantsten, at fjerne og gensætte m 100 mm lysning ved hævet flade gl Skørpingvej</t>
  </si>
  <si>
    <t>Kantsten, at fjerne og gensætte m 100 mm lysning ved hævet flade Præstegårdsheden</t>
  </si>
  <si>
    <t>DRÆN</t>
  </si>
  <si>
    <t>Ø80 mm dræn at levere og etablere langs rabatter</t>
  </si>
  <si>
    <t>Eksisterende nedløbsriste, at flytte</t>
  </si>
  <si>
    <t>0,1 m bred midterlinje til cykelsti (Q 49)</t>
  </si>
  <si>
    <t>Q41/44 ved kryds</t>
  </si>
  <si>
    <t>DEMARKERING</t>
  </si>
  <si>
    <t>Eksisterende kantlinjer at demarkere, t = 0,1 m</t>
  </si>
  <si>
    <t>UA 21,1 at levere og montere</t>
  </si>
  <si>
    <t>Bilspærre, (eksisterende), at flytte ca. 5 m</t>
  </si>
  <si>
    <t>Formand</t>
  </si>
  <si>
    <t>Specialarbejder</t>
  </si>
  <si>
    <t>Rendegraver m. fører, 8t</t>
  </si>
  <si>
    <t>UA 36 "6 bump", at levere og montere</t>
  </si>
  <si>
    <t>UB 11.2, at levere og montere</t>
  </si>
  <si>
    <t>B 11, at levere og montere inkl. Stander og fundament</t>
  </si>
  <si>
    <t>E 55, at levere og montere inkl. Stander og fundament</t>
  </si>
  <si>
    <t>E 56, at levere og montere inkl stander og fundament</t>
  </si>
  <si>
    <t>Lysmaster, at optage lægge i depot og genopsætte i rabatten hhv. syd og øst for Hanehøjvej</t>
  </si>
  <si>
    <t>Gravearbejde til fjernelse af eksisterende kabel og retablering</t>
  </si>
  <si>
    <t xml:space="preserve">UD 21,1 at levere og montere </t>
  </si>
  <si>
    <t xml:space="preserve">UD 21,2 at levere og montere </t>
  </si>
  <si>
    <t>D 21, at levere og montere inkl. Stander og fundament (dobbeltsidet)</t>
  </si>
  <si>
    <t>D 21, at levere og montere inkl. Stander og fundament (enkeltsidet)</t>
  </si>
  <si>
    <t>A 21, at levere og montere inkl. Stander og fundament</t>
  </si>
  <si>
    <t>Hævet flade Hanebuen (at forlænge hævet flade langs hævet flade)</t>
  </si>
  <si>
    <t>Eksisterende vejudstyr (excl. Master og skilte), at optage opbevare i depot og gensætte</t>
  </si>
  <si>
    <t>Asfalt til hævet flade GL. Skørpingvej (inkl. ABB og AB)</t>
  </si>
  <si>
    <t>Asfalt til hævet flade Præstegårdsheden (inkl. ABB og AB)</t>
  </si>
  <si>
    <t>Kantsten, at fjerne og gensætte m 100 mm lysning ved forlængelse af hævet flade ad sekundærvej Hanebuen</t>
  </si>
  <si>
    <t>SG til at hæve niveau til 100mm lysning, t = max 90mm (hævet flade Hanebuen)</t>
  </si>
  <si>
    <t>Udlægning af geonet</t>
  </si>
  <si>
    <t>Cykelsti langs Hanehøjvej</t>
  </si>
  <si>
    <t>Støttemur 1, at levere og anlægge med danblokke</t>
  </si>
  <si>
    <t>Støttemur 2, at levere og anlægge med danblokke</t>
  </si>
  <si>
    <t>Kuppelriste, at anlægge i trug, inkl. Stikledning på 10 meter tilkoblet på hovedledning</t>
  </si>
  <si>
    <t>Nye nedløbsriste at levere og montere ved bump, inkl. Stikledning på 10 meter tilkoblet på hovedledning</t>
  </si>
  <si>
    <t>ABB 160 kg/m2, t = 70 mm (til bump)</t>
  </si>
  <si>
    <t>SG II, at levere og indbygge i overkørsler, t = 200 mm</t>
  </si>
  <si>
    <t>GAB 0 135kg/m2, at levere og lægge til overkørsler, t =  60 mm</t>
  </si>
  <si>
    <t>Bundsikringsgrus, at levere og udlægge i overkørsler, t = 300 mm</t>
  </si>
  <si>
    <t>AB 45 kg/m2, at levere og lægge til overkørsler t = 20 mm</t>
  </si>
  <si>
    <t>Eksisterende skilte, at optage opbevare i depot og gensætte</t>
  </si>
  <si>
    <t>14</t>
  </si>
  <si>
    <t>15</t>
  </si>
  <si>
    <t>Option 2 - Støttemur med gabionvæg (indgår ikke i samlet tilbudssum, men kan erstatte TBL 8.1.3)</t>
  </si>
  <si>
    <t>Option 1 - Støttemur med kampesten (indgår ikke i samlet tilbudssum, men kan erstatte TBL 8.1.3)</t>
  </si>
  <si>
    <t>Gadelyskabel 4x 10 mm2, at levere og lægge inkl. Gravearbejde og retablering.</t>
  </si>
  <si>
    <t>Bilspærre, at levere og etablere (DR95 Stibom 140cm oplukkelig, eller tilsvarende)</t>
  </si>
  <si>
    <t>Pullerter, at levere og opstille hver 25m. (Advanced Neopolitan 150 eller tilsvarende, sokkel medfølger)</t>
  </si>
  <si>
    <t>6 m konisk, galvaniseret eftergivelig stålmast, inkl. fundament og sikringsindsats m. betonfundament forberedt for flangemast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</si>
</sst>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4" fontId="2" fillId="0" borderId="11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6" fillId="0" borderId="0" xfId="0" applyFont="1"/>
    <xf numFmtId="49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3" fontId="0" fillId="0" borderId="0" xfId="0" applyNumberFormat="1"/>
    <xf numFmtId="0" fontId="2" fillId="3" borderId="0" xfId="2" applyFont="1" applyFill="1"/>
    <xf numFmtId="0" fontId="2" fillId="0" borderId="0" xfId="2" applyFont="1"/>
    <xf numFmtId="0" fontId="6" fillId="2" borderId="24" xfId="2" applyFill="1" applyBorder="1"/>
    <xf numFmtId="0" fontId="6" fillId="2" borderId="26" xfId="2" applyFill="1" applyBorder="1"/>
    <xf numFmtId="0" fontId="6" fillId="2" borderId="27" xfId="2" applyFill="1" applyBorder="1"/>
    <xf numFmtId="0" fontId="2" fillId="2" borderId="0" xfId="0" applyFont="1" applyFill="1"/>
    <xf numFmtId="0" fontId="2" fillId="2" borderId="0" xfId="2" applyFont="1" applyFill="1" applyAlignment="1">
      <alignment vertical="top" wrapText="1"/>
    </xf>
    <xf numFmtId="0" fontId="6" fillId="2" borderId="17" xfId="2" applyFill="1" applyBorder="1"/>
    <xf numFmtId="0" fontId="6" fillId="2" borderId="31" xfId="2" applyFill="1" applyBorder="1"/>
    <xf numFmtId="0" fontId="2" fillId="2" borderId="32" xfId="0" applyFont="1" applyFill="1" applyBorder="1"/>
    <xf numFmtId="0" fontId="2" fillId="2" borderId="32" xfId="2" applyFont="1" applyFill="1" applyBorder="1" applyAlignment="1">
      <alignment vertical="top" wrapText="1"/>
    </xf>
    <xf numFmtId="0" fontId="6" fillId="2" borderId="36" xfId="2" applyFill="1" applyBorder="1"/>
    <xf numFmtId="0" fontId="6" fillId="0" borderId="27" xfId="2" applyBorder="1"/>
    <xf numFmtId="0" fontId="2" fillId="0" borderId="0" xfId="2" applyFont="1" applyAlignment="1">
      <alignment vertical="center"/>
    </xf>
    <xf numFmtId="0" fontId="6" fillId="0" borderId="17" xfId="2" applyBorder="1"/>
    <xf numFmtId="0" fontId="2" fillId="0" borderId="27" xfId="2" applyFont="1" applyBorder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6" fillId="3" borderId="0" xfId="2" applyFill="1"/>
    <xf numFmtId="0" fontId="2" fillId="3" borderId="0" xfId="0" applyFont="1" applyFill="1"/>
    <xf numFmtId="0" fontId="2" fillId="0" borderId="27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right"/>
    </xf>
    <xf numFmtId="0" fontId="2" fillId="0" borderId="17" xfId="0" applyFont="1" applyBorder="1"/>
    <xf numFmtId="0" fontId="2" fillId="0" borderId="0" xfId="0" applyFont="1" applyAlignment="1">
      <alignment horizontal="right"/>
    </xf>
    <xf numFmtId="0" fontId="2" fillId="0" borderId="38" xfId="0" applyFont="1" applyBorder="1"/>
    <xf numFmtId="4" fontId="2" fillId="0" borderId="38" xfId="0" applyNumberFormat="1" applyFont="1" applyBorder="1"/>
    <xf numFmtId="0" fontId="2" fillId="0" borderId="0" xfId="2" quotePrefix="1" applyFont="1" applyAlignment="1">
      <alignment horizontal="left"/>
    </xf>
    <xf numFmtId="4" fontId="2" fillId="0" borderId="0" xfId="2" applyNumberFormat="1" applyFont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4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6" xfId="0" applyFont="1" applyBorder="1"/>
    <xf numFmtId="0" fontId="2" fillId="0" borderId="0" xfId="0" applyFont="1" applyBorder="1"/>
    <xf numFmtId="4" fontId="2" fillId="0" borderId="25" xfId="0" applyNumberFormat="1" applyFont="1" applyBorder="1"/>
    <xf numFmtId="0" fontId="5" fillId="0" borderId="25" xfId="0" applyFont="1" applyBorder="1"/>
    <xf numFmtId="0" fontId="5" fillId="0" borderId="0" xfId="0" applyFont="1" applyBorder="1"/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2" fillId="0" borderId="13" xfId="0" applyNumberFormat="1" applyFont="1" applyBorder="1" applyAlignment="1" applyProtection="1">
      <alignment horizontal="right" vertical="top"/>
    </xf>
    <xf numFmtId="3" fontId="2" fillId="0" borderId="13" xfId="1" applyNumberFormat="1" applyFont="1" applyFill="1" applyBorder="1" applyAlignment="1" applyProtection="1">
      <alignment horizontal="right" vertical="top"/>
    </xf>
    <xf numFmtId="3" fontId="2" fillId="0" borderId="13" xfId="1" quotePrefix="1" applyNumberFormat="1" applyFont="1" applyFill="1" applyBorder="1" applyAlignment="1" applyProtection="1">
      <alignment horizontal="right" vertical="top"/>
    </xf>
    <xf numFmtId="3" fontId="2" fillId="0" borderId="13" xfId="1" applyNumberFormat="1" applyFont="1" applyFill="1" applyBorder="1" applyAlignment="1" applyProtection="1">
      <alignment horizontal="right"/>
    </xf>
    <xf numFmtId="3" fontId="2" fillId="0" borderId="13" xfId="1" applyNumberFormat="1" applyFont="1" applyBorder="1" applyAlignment="1" applyProtection="1">
      <alignment horizontal="right" vertical="top"/>
    </xf>
    <xf numFmtId="3" fontId="8" fillId="0" borderId="13" xfId="1" applyNumberFormat="1" applyFont="1" applyFill="1" applyBorder="1" applyAlignment="1" applyProtection="1">
      <alignment horizontal="right" vertical="top"/>
    </xf>
    <xf numFmtId="3" fontId="8" fillId="0" borderId="23" xfId="1" applyNumberFormat="1" applyFont="1" applyFill="1" applyBorder="1" applyAlignment="1" applyProtection="1">
      <alignment horizontal="right" vertical="top"/>
    </xf>
    <xf numFmtId="1" fontId="2" fillId="0" borderId="0" xfId="0" applyNumberFormat="1" applyFont="1" applyAlignment="1" applyProtection="1">
      <alignment horizontal="center" vertical="top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3" fontId="4" fillId="2" borderId="8" xfId="0" applyNumberFormat="1" applyFont="1" applyFill="1" applyBorder="1" applyAlignment="1" applyProtection="1">
      <alignment horizontal="center" vertical="top" wrapText="1"/>
      <protection locked="0"/>
    </xf>
    <xf numFmtId="4" fontId="4" fillId="2" borderId="7" xfId="0" applyNumberFormat="1" applyFont="1" applyFill="1" applyBorder="1" applyAlignment="1" applyProtection="1">
      <alignment horizontal="center" vertical="top" wrapText="1"/>
      <protection locked="0"/>
    </xf>
    <xf numFmtId="4" fontId="4" fillId="2" borderId="9" xfId="0" applyNumberFormat="1" applyFont="1" applyFill="1" applyBorder="1" applyAlignment="1" applyProtection="1">
      <alignment horizontal="center" vertical="top" wrapText="1"/>
      <protection locked="0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4" fontId="2" fillId="0" borderId="11" xfId="1" applyNumberFormat="1" applyFont="1" applyBorder="1" applyAlignment="1" applyProtection="1">
      <alignment horizontal="right" vertical="top"/>
      <protection locked="0"/>
    </xf>
    <xf numFmtId="4" fontId="2" fillId="0" borderId="12" xfId="1" applyNumberFormat="1" applyFont="1" applyFill="1" applyBorder="1" applyAlignment="1" applyProtection="1">
      <alignment horizontal="right" vertical="top"/>
      <protection locked="0"/>
    </xf>
    <xf numFmtId="4" fontId="2" fillId="0" borderId="21" xfId="1" applyNumberFormat="1" applyFont="1" applyFill="1" applyBorder="1" applyAlignment="1" applyProtection="1">
      <alignment horizontal="right" vertical="top"/>
      <protection locked="0"/>
    </xf>
    <xf numFmtId="1" fontId="6" fillId="0" borderId="0" xfId="0" applyNumberFormat="1" applyFont="1" applyAlignment="1" applyProtection="1">
      <alignment horizontal="right" vertical="top"/>
      <protection locked="0"/>
    </xf>
    <xf numFmtId="2" fontId="6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 vertical="top"/>
    </xf>
    <xf numFmtId="49" fontId="2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/>
    </xf>
    <xf numFmtId="164" fontId="4" fillId="2" borderId="5" xfId="0" applyNumberFormat="1" applyFont="1" applyFill="1" applyBorder="1" applyAlignment="1" applyProtection="1">
      <alignment horizontal="center" vertical="top" wrapText="1"/>
    </xf>
    <xf numFmtId="164" fontId="4" fillId="2" borderId="6" xfId="0" applyNumberFormat="1" applyFont="1" applyFill="1" applyBorder="1" applyAlignment="1" applyProtection="1">
      <alignment horizontal="center" vertical="top" wrapText="1"/>
    </xf>
    <xf numFmtId="164" fontId="4" fillId="2" borderId="7" xfId="0" applyNumberFormat="1" applyFont="1" applyFill="1" applyBorder="1" applyAlignment="1" applyProtection="1">
      <alignment horizontal="center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Continuous" vertical="top" wrapText="1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164" fontId="2" fillId="0" borderId="12" xfId="0" applyNumberFormat="1" applyFont="1" applyBorder="1" applyAlignment="1" applyProtection="1">
      <alignment horizontal="center" vertical="top"/>
    </xf>
    <xf numFmtId="49" fontId="5" fillId="0" borderId="13" xfId="0" applyNumberFormat="1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horizontal="center" vertical="top"/>
    </xf>
    <xf numFmtId="164" fontId="2" fillId="0" borderId="10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vertical="top" wrapText="1"/>
    </xf>
    <xf numFmtId="49" fontId="2" fillId="0" borderId="13" xfId="1" applyNumberFormat="1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horizontal="center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49" fontId="2" fillId="0" borderId="13" xfId="0" applyNumberFormat="1" applyFont="1" applyFill="1" applyBorder="1" applyAlignment="1" applyProtection="1">
      <alignment vertical="top" wrapText="1"/>
    </xf>
    <xf numFmtId="164" fontId="2" fillId="0" borderId="10" xfId="0" applyNumberFormat="1" applyFont="1" applyBorder="1" applyAlignment="1" applyProtection="1">
      <alignment horizontal="center" vertical="top"/>
    </xf>
    <xf numFmtId="164" fontId="2" fillId="0" borderId="11" xfId="0" applyNumberFormat="1" applyFont="1" applyBorder="1" applyAlignment="1" applyProtection="1">
      <alignment horizontal="center" vertical="top"/>
    </xf>
    <xf numFmtId="164" fontId="2" fillId="0" borderId="10" xfId="0" applyNumberFormat="1" applyFont="1" applyBorder="1" applyProtection="1"/>
    <xf numFmtId="164" fontId="2" fillId="0" borderId="11" xfId="0" applyNumberFormat="1" applyFont="1" applyFill="1" applyBorder="1" applyProtection="1"/>
    <xf numFmtId="0" fontId="2" fillId="0" borderId="11" xfId="0" applyFont="1" applyFill="1" applyBorder="1" applyAlignment="1" applyProtection="1">
      <alignment horizontal="center" vertical="center"/>
    </xf>
    <xf numFmtId="49" fontId="2" fillId="0" borderId="41" xfId="0" applyNumberFormat="1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horizontal="center"/>
    </xf>
    <xf numFmtId="164" fontId="2" fillId="0" borderId="11" xfId="0" applyNumberFormat="1" applyFont="1" applyBorder="1" applyProtection="1"/>
    <xf numFmtId="0" fontId="0" fillId="0" borderId="0" xfId="0" applyProtection="1"/>
    <xf numFmtId="164" fontId="5" fillId="0" borderId="12" xfId="0" applyNumberFormat="1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2" fillId="0" borderId="0" xfId="0" applyFont="1" applyProtection="1"/>
    <xf numFmtId="164" fontId="2" fillId="0" borderId="12" xfId="0" applyNumberFormat="1" applyFont="1" applyBorder="1" applyProtection="1"/>
    <xf numFmtId="0" fontId="2" fillId="0" borderId="42" xfId="0" applyFont="1" applyBorder="1" applyProtection="1"/>
    <xf numFmtId="0" fontId="2" fillId="0" borderId="43" xfId="0" applyFont="1" applyBorder="1" applyProtection="1"/>
    <xf numFmtId="0" fontId="2" fillId="0" borderId="42" xfId="0" applyFont="1" applyFill="1" applyBorder="1" applyProtection="1"/>
    <xf numFmtId="0" fontId="2" fillId="0" borderId="43" xfId="0" applyFont="1" applyFill="1" applyBorder="1" applyProtection="1"/>
    <xf numFmtId="164" fontId="2" fillId="0" borderId="10" xfId="0" applyNumberFormat="1" applyFont="1" applyBorder="1" applyAlignment="1" applyProtection="1">
      <alignment vertical="top" wrapText="1"/>
    </xf>
    <xf numFmtId="164" fontId="2" fillId="0" borderId="11" xfId="0" applyNumberFormat="1" applyFont="1" applyBorder="1" applyAlignment="1" applyProtection="1">
      <alignment vertical="top" wrapText="1"/>
    </xf>
    <xf numFmtId="164" fontId="8" fillId="0" borderId="12" xfId="0" applyNumberFormat="1" applyFont="1" applyBorder="1" applyAlignment="1" applyProtection="1">
      <alignment horizontal="center" vertical="top"/>
    </xf>
    <xf numFmtId="49" fontId="8" fillId="0" borderId="13" xfId="0" applyNumberFormat="1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horizontal="center" vertical="top"/>
    </xf>
    <xf numFmtId="0" fontId="9" fillId="0" borderId="42" xfId="0" applyFont="1" applyBorder="1" applyProtection="1"/>
    <xf numFmtId="0" fontId="2" fillId="0" borderId="42" xfId="0" applyFont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wrapText="1"/>
    </xf>
    <xf numFmtId="0" fontId="2" fillId="0" borderId="43" xfId="0" applyFont="1" applyBorder="1" applyAlignment="1" applyProtection="1">
      <alignment horizontal="left" vertical="top" wrapText="1"/>
    </xf>
    <xf numFmtId="164" fontId="2" fillId="0" borderId="20" xfId="0" applyNumberFormat="1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164" fontId="8" fillId="0" borderId="22" xfId="0" applyNumberFormat="1" applyFont="1" applyBorder="1" applyAlignment="1" applyProtection="1">
      <alignment horizontal="center" vertical="top"/>
    </xf>
    <xf numFmtId="49" fontId="5" fillId="0" borderId="23" xfId="0" applyNumberFormat="1" applyFont="1" applyBorder="1" applyAlignment="1" applyProtection="1">
      <alignment vertical="top" wrapText="1"/>
    </xf>
    <xf numFmtId="0" fontId="8" fillId="0" borderId="21" xfId="0" applyFont="1" applyBorder="1" applyAlignment="1" applyProtection="1">
      <alignment horizontal="center" vertical="top"/>
    </xf>
    <xf numFmtId="0" fontId="6" fillId="0" borderId="0" xfId="0" applyFont="1" applyProtection="1"/>
    <xf numFmtId="49" fontId="6" fillId="0" borderId="0" xfId="0" applyNumberFormat="1" applyFont="1" applyAlignment="1" applyProtection="1">
      <alignment wrapText="1"/>
    </xf>
    <xf numFmtId="4" fontId="2" fillId="0" borderId="14" xfId="0" applyNumberFormat="1" applyFont="1" applyBorder="1" applyAlignment="1" applyProtection="1">
      <alignment horizontal="right" vertical="top"/>
    </xf>
    <xf numFmtId="4" fontId="2" fillId="0" borderId="14" xfId="1" applyNumberFormat="1" applyFont="1" applyFill="1" applyBorder="1" applyAlignment="1" applyProtection="1">
      <alignment horizontal="right" vertical="top"/>
    </xf>
    <xf numFmtId="4" fontId="2" fillId="0" borderId="15" xfId="1" applyNumberFormat="1" applyFont="1" applyFill="1" applyBorder="1" applyAlignment="1" applyProtection="1">
      <alignment horizontal="right" vertical="top"/>
    </xf>
    <xf numFmtId="4" fontId="5" fillId="0" borderId="16" xfId="1" applyNumberFormat="1" applyFont="1" applyFill="1" applyBorder="1" applyAlignment="1" applyProtection="1">
      <alignment horizontal="right" vertical="top"/>
    </xf>
    <xf numFmtId="4" fontId="2" fillId="0" borderId="17" xfId="1" applyNumberFormat="1" applyFont="1" applyFill="1" applyBorder="1" applyAlignment="1" applyProtection="1">
      <alignment horizontal="right" vertical="top"/>
    </xf>
    <xf numFmtId="4" fontId="5" fillId="0" borderId="14" xfId="1" applyNumberFormat="1" applyFont="1" applyFill="1" applyBorder="1" applyAlignment="1" applyProtection="1">
      <alignment horizontal="right" vertical="top"/>
    </xf>
    <xf numFmtId="4" fontId="2" fillId="0" borderId="18" xfId="1" applyNumberFormat="1" applyFont="1" applyFill="1" applyBorder="1" applyAlignment="1" applyProtection="1">
      <alignment horizontal="right" vertical="top"/>
    </xf>
    <xf numFmtId="4" fontId="2" fillId="0" borderId="19" xfId="1" applyNumberFormat="1" applyFont="1" applyBorder="1" applyAlignment="1" applyProtection="1">
      <alignment horizontal="right" vertical="top"/>
    </xf>
    <xf numFmtId="4" fontId="5" fillId="0" borderId="36" xfId="1" applyNumberFormat="1" applyFont="1" applyFill="1" applyBorder="1" applyAlignment="1" applyProtection="1">
      <alignment horizontal="right" vertical="top"/>
    </xf>
    <xf numFmtId="0" fontId="0" fillId="0" borderId="0" xfId="0" applyFill="1"/>
    <xf numFmtId="0" fontId="0" fillId="0" borderId="0" xfId="0" applyFill="1" applyBorder="1"/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 vertical="top"/>
    </xf>
    <xf numFmtId="0" fontId="5" fillId="0" borderId="0" xfId="2" applyFont="1" applyAlignment="1" applyProtection="1">
      <alignment horizontal="left"/>
    </xf>
    <xf numFmtId="0" fontId="5" fillId="0" borderId="0" xfId="2" applyFont="1" applyProtection="1"/>
    <xf numFmtId="49" fontId="2" fillId="0" borderId="37" xfId="0" applyNumberFormat="1" applyFont="1" applyBorder="1" applyAlignment="1" applyProtection="1">
      <alignment horizontal="left"/>
    </xf>
    <xf numFmtId="49" fontId="2" fillId="0" borderId="37" xfId="0" applyNumberFormat="1" applyFont="1" applyBorder="1" applyProtection="1"/>
    <xf numFmtId="0" fontId="2" fillId="0" borderId="37" xfId="0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0" fontId="2" fillId="0" borderId="40" xfId="0" applyFont="1" applyBorder="1" applyProtection="1"/>
    <xf numFmtId="44" fontId="2" fillId="0" borderId="0" xfId="3" applyFont="1" applyProtection="1"/>
    <xf numFmtId="4" fontId="2" fillId="0" borderId="39" xfId="2" applyNumberFormat="1" applyFont="1" applyBorder="1" applyProtection="1"/>
    <xf numFmtId="4" fontId="2" fillId="0" borderId="37" xfId="0" applyNumberFormat="1" applyFont="1" applyBorder="1" applyProtection="1"/>
    <xf numFmtId="4" fontId="2" fillId="0" borderId="0" xfId="0" applyNumberFormat="1" applyFont="1" applyProtection="1"/>
    <xf numFmtId="4" fontId="2" fillId="0" borderId="38" xfId="0" applyNumberFormat="1" applyFont="1" applyBorder="1" applyProtection="1"/>
    <xf numFmtId="0" fontId="2" fillId="0" borderId="37" xfId="0" applyNumberFormat="1" applyFont="1" applyBorder="1" applyProtection="1"/>
    <xf numFmtId="0" fontId="3" fillId="2" borderId="25" xfId="2" applyFont="1" applyFill="1" applyBorder="1" applyAlignment="1" applyProtection="1">
      <alignment horizontal="left" vertical="top" wrapText="1"/>
      <protection locked="0"/>
    </xf>
    <xf numFmtId="0" fontId="2" fillId="3" borderId="28" xfId="2" applyFont="1" applyFill="1" applyBorder="1" applyAlignment="1" applyProtection="1">
      <alignment horizontal="left" wrapText="1"/>
      <protection locked="0"/>
    </xf>
    <xf numFmtId="0" fontId="2" fillId="3" borderId="29" xfId="2" applyFont="1" applyFill="1" applyBorder="1" applyAlignment="1" applyProtection="1">
      <alignment horizontal="left" wrapText="1"/>
      <protection locked="0"/>
    </xf>
    <xf numFmtId="0" fontId="2" fillId="3" borderId="30" xfId="2" applyFont="1" applyFill="1" applyBorder="1" applyAlignment="1" applyProtection="1">
      <alignment horizontal="left" wrapText="1"/>
      <protection locked="0"/>
    </xf>
    <xf numFmtId="0" fontId="2" fillId="3" borderId="33" xfId="2" applyFont="1" applyFill="1" applyBorder="1" applyAlignment="1" applyProtection="1">
      <alignment horizontal="left" wrapText="1"/>
      <protection locked="0"/>
    </xf>
    <xf numFmtId="0" fontId="2" fillId="3" borderId="34" xfId="2" applyFont="1" applyFill="1" applyBorder="1" applyAlignment="1" applyProtection="1">
      <alignment horizontal="left" wrapText="1"/>
      <protection locked="0"/>
    </xf>
    <xf numFmtId="0" fontId="2" fillId="3" borderId="35" xfId="2" applyFont="1" applyFill="1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Komma" xfId="1" builtinId="3"/>
    <cellStyle name="Normal" xfId="0" builtinId="0"/>
    <cellStyle name="Normal_Side A (2)" xfId="2" xr:uid="{9E46D39E-61AA-45BB-864D-0521A0FFCA10}"/>
    <cellStyle name="Valuta" xfId="3" builtinId="4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Byggemodning%20Haverslev/Overslag/TBL%20Byggemodning%20i%20Haverslev,%20etape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Overslag/Eksprop%20plan%20arealer%20(version%2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7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9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9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9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Vejanlæg"/>
      <sheetName val="TBL Vejanlæg"/>
    </sheetNames>
    <sheetDataSet>
      <sheetData sheetId="0"/>
      <sheetData sheetId="1">
        <row r="4">
          <cell r="D4" t="str">
            <v>ARBEJDSPLADS MV.</v>
          </cell>
        </row>
        <row r="9">
          <cell r="H9">
            <v>75000</v>
          </cell>
        </row>
        <row r="47">
          <cell r="H47">
            <v>0</v>
          </cell>
        </row>
        <row r="78">
          <cell r="H78"/>
        </row>
        <row r="83">
          <cell r="H83"/>
        </row>
        <row r="88">
          <cell r="H88"/>
        </row>
        <row r="105">
          <cell r="H105"/>
        </row>
        <row r="113">
          <cell r="H1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1">
          <cell r="I21">
            <v>191.56999999999996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991.19613399676416</v>
          </cell>
        </row>
        <row r="41">
          <cell r="G41">
            <v>0</v>
          </cell>
        </row>
        <row r="42">
          <cell r="G42">
            <v>991.19613399676439</v>
          </cell>
        </row>
        <row r="43">
          <cell r="G43">
            <v>0</v>
          </cell>
        </row>
        <row r="44">
          <cell r="C44">
            <v>249.1194310513433</v>
          </cell>
        </row>
        <row r="45">
          <cell r="C45">
            <v>0</v>
          </cell>
        </row>
        <row r="53">
          <cell r="J53">
            <v>1376.4869910797665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57.643797989612303</v>
          </cell>
        </row>
        <row r="41">
          <cell r="G41">
            <v>21.101843618584901</v>
          </cell>
        </row>
        <row r="42">
          <cell r="G42">
            <v>57.643797989612303</v>
          </cell>
        </row>
        <row r="43">
          <cell r="G43">
            <v>75.384330832701067</v>
          </cell>
        </row>
        <row r="44">
          <cell r="C44">
            <v>55.344092787776653</v>
          </cell>
        </row>
        <row r="45">
          <cell r="C45">
            <v>3.6136188302925527</v>
          </cell>
        </row>
        <row r="53">
          <cell r="J53">
            <v>819.96279554919886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14.875125565599671</v>
          </cell>
        </row>
        <row r="41">
          <cell r="G41">
            <v>13.162204144731511</v>
          </cell>
        </row>
        <row r="42">
          <cell r="G42">
            <v>14.875125565599671</v>
          </cell>
        </row>
        <row r="43">
          <cell r="G43">
            <v>13.17779578646466</v>
          </cell>
        </row>
        <row r="44">
          <cell r="C44">
            <v>3.7075964185978201</v>
          </cell>
        </row>
        <row r="45">
          <cell r="C45">
            <v>1.970714719335358</v>
          </cell>
        </row>
        <row r="53">
          <cell r="J53">
            <v>59.989150930178361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15.99320018462547</v>
          </cell>
        </row>
        <row r="41">
          <cell r="G41">
            <v>24.068404014673249</v>
          </cell>
        </row>
        <row r="42">
          <cell r="G42">
            <v>15.99320018462547</v>
          </cell>
        </row>
        <row r="43">
          <cell r="G43">
            <v>24.068404014673259</v>
          </cell>
        </row>
        <row r="44">
          <cell r="C44">
            <v>3.985785069929078</v>
          </cell>
        </row>
        <row r="45">
          <cell r="C45">
            <v>3.595998592437315</v>
          </cell>
        </row>
        <row r="53">
          <cell r="J53">
            <v>51.143055585755491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32.841789860830339</v>
          </cell>
        </row>
        <row r="41">
          <cell r="G41">
            <v>46.487527374733723</v>
          </cell>
        </row>
        <row r="42">
          <cell r="G42">
            <v>28.216704049541168</v>
          </cell>
        </row>
        <row r="43">
          <cell r="G43">
            <v>46.487527374733723</v>
          </cell>
        </row>
        <row r="44">
          <cell r="C44">
            <v>6.0070905176165841</v>
          </cell>
        </row>
        <row r="45">
          <cell r="C45">
            <v>6.9516669278350847</v>
          </cell>
        </row>
        <row r="53">
          <cell r="J53">
            <v>104.33599545901222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119.57555517645179</v>
          </cell>
        </row>
        <row r="41">
          <cell r="G41">
            <v>226.15087744574677</v>
          </cell>
        </row>
        <row r="42">
          <cell r="G42">
            <v>161.68990944020658</v>
          </cell>
        </row>
        <row r="43">
          <cell r="G43">
            <v>226.15087744574677</v>
          </cell>
        </row>
        <row r="44">
          <cell r="C44">
            <v>44.451219522701336</v>
          </cell>
        </row>
        <row r="45">
          <cell r="C45">
            <v>37.214267645350034</v>
          </cell>
        </row>
        <row r="53">
          <cell r="J53">
            <v>527.83982501267656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399.41827352234122</v>
          </cell>
        </row>
        <row r="41">
          <cell r="G41">
            <v>450.75103214339765</v>
          </cell>
        </row>
        <row r="42">
          <cell r="G42">
            <v>399.41827352234134</v>
          </cell>
        </row>
        <row r="43">
          <cell r="G43">
            <v>450.75103214339765</v>
          </cell>
        </row>
        <row r="44">
          <cell r="C44">
            <v>115.30116211082849</v>
          </cell>
        </row>
        <row r="45">
          <cell r="C45">
            <v>124.17699558914087</v>
          </cell>
        </row>
        <row r="53">
          <cell r="J53">
            <v>2095.3333203718771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6D56-C6B7-4BB6-9F73-AF8D6AA8C1E5}">
  <dimension ref="A1:N45"/>
  <sheetViews>
    <sheetView workbookViewId="0">
      <selection activeCell="D25" sqref="D25"/>
    </sheetView>
  </sheetViews>
  <sheetFormatPr defaultRowHeight="15" x14ac:dyDescent="0.25"/>
  <cols>
    <col min="3" max="3" width="12.42578125" customWidth="1"/>
    <col min="4" max="4" width="57.85546875" bestFit="1" customWidth="1"/>
    <col min="5" max="5" width="6.28515625" customWidth="1"/>
    <col min="8" max="8" width="15.7109375" bestFit="1" customWidth="1"/>
    <col min="10" max="10" width="4.5703125" bestFit="1" customWidth="1"/>
    <col min="11" max="11" width="17.7109375" bestFit="1" customWidth="1"/>
  </cols>
  <sheetData>
    <row r="1" spans="1:14" ht="16.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8" x14ac:dyDescent="0.25">
      <c r="A2" s="8"/>
      <c r="B2" s="10"/>
      <c r="C2" s="155" t="s">
        <v>55</v>
      </c>
      <c r="D2" s="155"/>
      <c r="E2" s="155"/>
      <c r="F2" s="155"/>
      <c r="G2" s="155"/>
      <c r="H2" s="155"/>
      <c r="I2" s="155"/>
      <c r="J2" s="155"/>
      <c r="K2" s="155"/>
      <c r="L2" s="11"/>
      <c r="M2" s="8"/>
      <c r="N2" s="9"/>
    </row>
    <row r="3" spans="1:14" ht="15.75" x14ac:dyDescent="0.25">
      <c r="A3" s="8"/>
      <c r="B3" s="12"/>
      <c r="C3" s="13"/>
      <c r="D3" s="14" t="s">
        <v>56</v>
      </c>
      <c r="E3" s="156" t="s">
        <v>140</v>
      </c>
      <c r="F3" s="157"/>
      <c r="G3" s="157"/>
      <c r="H3" s="157"/>
      <c r="I3" s="157"/>
      <c r="J3" s="157"/>
      <c r="K3" s="158"/>
      <c r="L3" s="15"/>
      <c r="M3" s="8"/>
      <c r="N3" s="9"/>
    </row>
    <row r="4" spans="1:14" ht="16.5" thickBot="1" x14ac:dyDescent="0.3">
      <c r="A4" s="8"/>
      <c r="B4" s="16"/>
      <c r="C4" s="17"/>
      <c r="D4" s="18" t="s">
        <v>80</v>
      </c>
      <c r="E4" s="159" t="s">
        <v>79</v>
      </c>
      <c r="F4" s="160"/>
      <c r="G4" s="160"/>
      <c r="H4" s="160"/>
      <c r="I4" s="160"/>
      <c r="J4" s="160"/>
      <c r="K4" s="161"/>
      <c r="L4" s="19"/>
      <c r="M4" s="8"/>
      <c r="N4" s="9"/>
    </row>
    <row r="5" spans="1:14" ht="15.75" x14ac:dyDescent="0.25">
      <c r="A5" s="8"/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M5" s="8"/>
      <c r="N5" s="9"/>
    </row>
    <row r="6" spans="1:14" ht="15.75" x14ac:dyDescent="0.25">
      <c r="A6" s="8"/>
      <c r="B6" s="23"/>
      <c r="C6" s="140" t="s">
        <v>57</v>
      </c>
      <c r="D6" s="141" t="s">
        <v>5</v>
      </c>
      <c r="E6" s="2"/>
      <c r="F6" s="2"/>
      <c r="G6" s="2"/>
      <c r="H6" s="2"/>
      <c r="I6" s="2"/>
      <c r="J6" s="2"/>
      <c r="K6" s="25" t="s">
        <v>58</v>
      </c>
      <c r="L6" s="22"/>
      <c r="M6" s="26"/>
      <c r="N6" s="9"/>
    </row>
    <row r="7" spans="1:14" ht="15.75" x14ac:dyDescent="0.25">
      <c r="A7" s="27"/>
      <c r="B7" s="28"/>
      <c r="C7" s="142" t="s">
        <v>59</v>
      </c>
      <c r="D7" s="143" t="str">
        <f>'[1]TBL Vejanlæg'!D4</f>
        <v>ARBEJDSPLADS MV.</v>
      </c>
      <c r="E7" s="29"/>
      <c r="F7" s="29"/>
      <c r="G7" s="29"/>
      <c r="H7" s="29"/>
      <c r="I7" s="29"/>
      <c r="J7" s="30" t="s">
        <v>60</v>
      </c>
      <c r="K7" s="151">
        <f>TBL!H9</f>
        <v>0</v>
      </c>
      <c r="L7" s="31"/>
      <c r="M7" s="27"/>
      <c r="N7" s="2"/>
    </row>
    <row r="8" spans="1:14" ht="15.75" x14ac:dyDescent="0.25">
      <c r="A8" s="27"/>
      <c r="B8" s="28"/>
      <c r="C8" s="142" t="s">
        <v>61</v>
      </c>
      <c r="D8" s="143" t="s">
        <v>14</v>
      </c>
      <c r="E8" s="29"/>
      <c r="F8" s="29"/>
      <c r="G8" s="29"/>
      <c r="H8" s="29"/>
      <c r="I8" s="29"/>
      <c r="J8" s="30" t="s">
        <v>60</v>
      </c>
      <c r="K8" s="151">
        <f>TBL!H36</f>
        <v>0</v>
      </c>
      <c r="L8" s="31"/>
      <c r="M8" s="27"/>
      <c r="N8" s="2"/>
    </row>
    <row r="9" spans="1:14" ht="15.75" x14ac:dyDescent="0.25">
      <c r="A9" s="27"/>
      <c r="B9" s="28"/>
      <c r="C9" s="142" t="s">
        <v>62</v>
      </c>
      <c r="D9" s="143" t="s">
        <v>29</v>
      </c>
      <c r="E9" s="29"/>
      <c r="F9" s="29"/>
      <c r="G9" s="29"/>
      <c r="H9" s="29"/>
      <c r="I9" s="29"/>
      <c r="J9" s="30" t="s">
        <v>60</v>
      </c>
      <c r="K9" s="151">
        <f>TBL!H46</f>
        <v>0</v>
      </c>
      <c r="L9" s="31"/>
      <c r="M9" s="27"/>
      <c r="N9" s="2"/>
    </row>
    <row r="10" spans="1:14" ht="15.75" x14ac:dyDescent="0.25">
      <c r="A10" s="27"/>
      <c r="B10" s="28"/>
      <c r="C10" s="142" t="s">
        <v>63</v>
      </c>
      <c r="D10" s="143" t="s">
        <v>31</v>
      </c>
      <c r="E10" s="29"/>
      <c r="F10" s="29"/>
      <c r="G10" s="29"/>
      <c r="H10" s="29"/>
      <c r="I10" s="29"/>
      <c r="J10" s="30" t="s">
        <v>60</v>
      </c>
      <c r="K10" s="151">
        <f>TBL!H53</f>
        <v>0</v>
      </c>
      <c r="L10" s="31"/>
      <c r="M10" s="27"/>
      <c r="N10" s="2"/>
    </row>
    <row r="11" spans="1:14" ht="15.75" x14ac:dyDescent="0.25">
      <c r="A11" s="27"/>
      <c r="B11" s="28"/>
      <c r="C11" s="142" t="s">
        <v>64</v>
      </c>
      <c r="D11" s="143" t="s">
        <v>32</v>
      </c>
      <c r="E11" s="29"/>
      <c r="F11" s="29"/>
      <c r="G11" s="29"/>
      <c r="H11" s="29"/>
      <c r="I11" s="29"/>
      <c r="J11" s="30" t="s">
        <v>60</v>
      </c>
      <c r="K11" s="151">
        <f>TBL!H63</f>
        <v>0</v>
      </c>
      <c r="L11" s="31"/>
      <c r="M11" s="27"/>
      <c r="N11" s="2"/>
    </row>
    <row r="12" spans="1:14" ht="15.75" x14ac:dyDescent="0.25">
      <c r="A12" s="27"/>
      <c r="B12" s="28"/>
      <c r="C12" s="142" t="s">
        <v>65</v>
      </c>
      <c r="D12" s="143" t="s">
        <v>34</v>
      </c>
      <c r="E12" s="29"/>
      <c r="F12" s="29"/>
      <c r="G12" s="29"/>
      <c r="H12" s="29"/>
      <c r="I12" s="29"/>
      <c r="J12" s="30" t="s">
        <v>60</v>
      </c>
      <c r="K12" s="151">
        <f>TBL!H84</f>
        <v>0</v>
      </c>
      <c r="L12" s="31"/>
      <c r="M12" s="27"/>
      <c r="N12" s="2"/>
    </row>
    <row r="13" spans="1:14" ht="15.75" x14ac:dyDescent="0.25">
      <c r="A13" s="27"/>
      <c r="B13" s="28"/>
      <c r="C13" s="142" t="s">
        <v>66</v>
      </c>
      <c r="D13" s="143" t="s">
        <v>37</v>
      </c>
      <c r="E13" s="29"/>
      <c r="F13" s="29"/>
      <c r="G13" s="29"/>
      <c r="H13" s="29"/>
      <c r="I13" s="29"/>
      <c r="J13" s="30" t="s">
        <v>60</v>
      </c>
      <c r="K13" s="151">
        <f>TBL!H97</f>
        <v>0</v>
      </c>
      <c r="L13" s="31"/>
      <c r="M13" s="27"/>
      <c r="N13" s="2"/>
    </row>
    <row r="14" spans="1:14" ht="15.75" x14ac:dyDescent="0.25">
      <c r="A14" s="27"/>
      <c r="B14" s="28"/>
      <c r="C14" s="142" t="s">
        <v>67</v>
      </c>
      <c r="D14" s="143" t="s">
        <v>39</v>
      </c>
      <c r="E14" s="29"/>
      <c r="F14" s="29"/>
      <c r="G14" s="29"/>
      <c r="H14" s="29"/>
      <c r="I14" s="29"/>
      <c r="J14" s="30" t="s">
        <v>60</v>
      </c>
      <c r="K14" s="151">
        <f>TBL!H110</f>
        <v>0</v>
      </c>
      <c r="L14" s="31"/>
      <c r="M14" s="27"/>
      <c r="N14" s="2"/>
    </row>
    <row r="15" spans="1:14" ht="15.75" x14ac:dyDescent="0.25">
      <c r="A15" s="27"/>
      <c r="B15" s="28"/>
      <c r="C15" s="144">
        <v>10</v>
      </c>
      <c r="D15" s="143" t="s">
        <v>44</v>
      </c>
      <c r="E15" s="29"/>
      <c r="F15" s="29"/>
      <c r="G15" s="29"/>
      <c r="H15" s="29"/>
      <c r="I15" s="29"/>
      <c r="J15" s="30" t="s">
        <v>60</v>
      </c>
      <c r="K15" s="154">
        <f>TBL!H129</f>
        <v>0</v>
      </c>
      <c r="L15" s="31"/>
      <c r="M15" s="27"/>
      <c r="N15" s="2"/>
    </row>
    <row r="16" spans="1:14" ht="15.75" x14ac:dyDescent="0.25">
      <c r="A16" s="27"/>
      <c r="B16" s="28"/>
      <c r="C16" s="145" t="s">
        <v>68</v>
      </c>
      <c r="D16" s="143" t="s">
        <v>45</v>
      </c>
      <c r="E16" s="29"/>
      <c r="F16" s="29"/>
      <c r="G16" s="29"/>
      <c r="H16" s="29"/>
      <c r="I16" s="29"/>
      <c r="J16" s="30" t="s">
        <v>60</v>
      </c>
      <c r="K16" s="154">
        <f>TBL!H137</f>
        <v>0</v>
      </c>
      <c r="L16" s="31"/>
      <c r="M16" s="27"/>
      <c r="N16" s="2"/>
    </row>
    <row r="17" spans="1:14" ht="15.75" x14ac:dyDescent="0.25">
      <c r="A17" s="27"/>
      <c r="B17" s="28"/>
      <c r="C17" s="146" t="s">
        <v>69</v>
      </c>
      <c r="D17" s="147" t="s">
        <v>83</v>
      </c>
      <c r="E17" s="2"/>
      <c r="F17" s="2"/>
      <c r="G17" s="2"/>
      <c r="H17" s="2"/>
      <c r="I17" s="2"/>
      <c r="J17" s="32" t="s">
        <v>60</v>
      </c>
      <c r="K17" s="152">
        <f>TBL!H143</f>
        <v>0</v>
      </c>
      <c r="L17" s="31"/>
      <c r="M17" s="27"/>
      <c r="N17" s="2"/>
    </row>
    <row r="18" spans="1:14" ht="15.75" x14ac:dyDescent="0.25">
      <c r="A18" s="27"/>
      <c r="B18" s="28"/>
      <c r="C18" s="146" t="s">
        <v>70</v>
      </c>
      <c r="D18" s="143" t="s">
        <v>47</v>
      </c>
      <c r="E18" s="29"/>
      <c r="F18" s="29"/>
      <c r="G18" s="33"/>
      <c r="H18" s="29"/>
      <c r="I18" s="29"/>
      <c r="J18" s="30" t="s">
        <v>60</v>
      </c>
      <c r="K18" s="153">
        <f>TBL!H150</f>
        <v>0</v>
      </c>
      <c r="L18" s="31"/>
      <c r="M18" s="27"/>
      <c r="N18" s="2"/>
    </row>
    <row r="19" spans="1:14" ht="15.75" x14ac:dyDescent="0.25">
      <c r="A19" s="27"/>
      <c r="B19" s="28"/>
      <c r="C19" s="49"/>
      <c r="D19" s="50"/>
      <c r="E19" s="44"/>
      <c r="F19" s="44"/>
      <c r="G19" s="44"/>
      <c r="H19" s="44"/>
      <c r="I19" s="44"/>
      <c r="J19" s="51"/>
      <c r="K19" s="48"/>
      <c r="L19" s="31"/>
      <c r="M19" s="27"/>
      <c r="N19" s="2"/>
    </row>
    <row r="20" spans="1:14" ht="15.75" x14ac:dyDescent="0.25">
      <c r="A20" s="27"/>
      <c r="B20" s="28"/>
      <c r="C20" s="49" t="s">
        <v>151</v>
      </c>
      <c r="D20" s="50" t="s">
        <v>154</v>
      </c>
      <c r="E20" s="44"/>
      <c r="F20" s="44"/>
      <c r="G20" s="44"/>
      <c r="H20" s="44"/>
      <c r="I20" s="44"/>
      <c r="J20" s="30" t="s">
        <v>60</v>
      </c>
      <c r="K20" s="34"/>
      <c r="L20" s="31"/>
      <c r="M20" s="27"/>
      <c r="N20" s="2"/>
    </row>
    <row r="21" spans="1:14" ht="15.75" x14ac:dyDescent="0.25">
      <c r="A21" s="27"/>
      <c r="B21" s="28"/>
      <c r="C21" s="49" t="s">
        <v>152</v>
      </c>
      <c r="D21" s="50" t="s">
        <v>153</v>
      </c>
      <c r="E21" s="44"/>
      <c r="F21" s="44"/>
      <c r="G21" s="44"/>
      <c r="H21" s="44"/>
      <c r="I21" s="44"/>
      <c r="J21" s="30" t="s">
        <v>60</v>
      </c>
      <c r="K21" s="34"/>
      <c r="L21" s="31"/>
      <c r="M21" s="27"/>
      <c r="N21" s="2"/>
    </row>
    <row r="22" spans="1:14" ht="15.75" x14ac:dyDescent="0.25">
      <c r="A22" s="27"/>
      <c r="B22" s="28"/>
      <c r="C22" s="2"/>
      <c r="D22" s="2"/>
      <c r="E22" s="2"/>
      <c r="F22" s="2"/>
      <c r="G22" s="2"/>
      <c r="H22" s="2"/>
      <c r="I22" s="2"/>
      <c r="J22" s="2"/>
      <c r="K22" s="2"/>
      <c r="L22" s="31"/>
      <c r="M22" s="27"/>
      <c r="N22" s="2"/>
    </row>
    <row r="23" spans="1:14" ht="16.5" thickBot="1" x14ac:dyDescent="0.3">
      <c r="A23" s="27"/>
      <c r="B23" s="28"/>
      <c r="C23" s="162" t="s">
        <v>71</v>
      </c>
      <c r="D23" s="162"/>
      <c r="E23" s="162"/>
      <c r="F23" s="162"/>
      <c r="G23" s="162"/>
      <c r="H23" s="162"/>
      <c r="I23" s="162"/>
      <c r="J23" s="25" t="s">
        <v>72</v>
      </c>
      <c r="K23" s="150">
        <f>SUM(K7:K18)</f>
        <v>0</v>
      </c>
      <c r="L23" s="31"/>
      <c r="M23" s="27"/>
      <c r="N23" s="2"/>
    </row>
    <row r="24" spans="1:14" ht="17.25" thickTop="1" thickBot="1" x14ac:dyDescent="0.3">
      <c r="A24" s="27"/>
      <c r="B24" s="28"/>
      <c r="C24" s="24"/>
      <c r="D24" s="2"/>
      <c r="E24" s="35"/>
      <c r="F24" s="35"/>
      <c r="G24" s="35"/>
      <c r="H24" s="35"/>
      <c r="I24" s="9"/>
      <c r="J24" s="25"/>
      <c r="K24" s="36"/>
      <c r="L24" s="31"/>
      <c r="M24" s="27"/>
      <c r="N24" s="2"/>
    </row>
    <row r="25" spans="1:14" ht="15.75" x14ac:dyDescent="0.25">
      <c r="A25" s="2"/>
      <c r="B25" s="37"/>
      <c r="C25" s="38"/>
      <c r="D25" s="38"/>
      <c r="E25" s="38"/>
      <c r="F25" s="38"/>
      <c r="G25" s="38"/>
      <c r="H25" s="38"/>
      <c r="I25" s="38"/>
      <c r="J25" s="46"/>
      <c r="K25" s="45"/>
      <c r="L25" s="39"/>
      <c r="M25" s="2"/>
      <c r="N25" s="2"/>
    </row>
    <row r="26" spans="1:14" ht="15.75" x14ac:dyDescent="0.25">
      <c r="A26" s="2"/>
      <c r="B26" s="28"/>
      <c r="C26" s="44"/>
      <c r="D26" s="44"/>
      <c r="E26" s="44"/>
      <c r="F26" s="44"/>
      <c r="G26" s="44"/>
      <c r="H26" s="44"/>
      <c r="I26" s="44"/>
      <c r="J26" s="47"/>
      <c r="K26" s="48"/>
      <c r="L26" s="31"/>
      <c r="M26" s="2"/>
      <c r="N26" s="2"/>
    </row>
    <row r="27" spans="1:14" ht="15.75" x14ac:dyDescent="0.25">
      <c r="A27" s="2"/>
      <c r="B27" s="28"/>
      <c r="C27" s="44"/>
      <c r="D27" s="44"/>
      <c r="E27" s="44"/>
      <c r="F27" s="44"/>
      <c r="G27" s="44"/>
      <c r="H27" s="44"/>
      <c r="I27" s="44"/>
      <c r="J27" s="47"/>
      <c r="K27" s="48"/>
      <c r="L27" s="31"/>
      <c r="M27" s="2"/>
      <c r="N27" s="2"/>
    </row>
    <row r="28" spans="1:14" ht="15.75" x14ac:dyDescent="0.25">
      <c r="A28" s="2"/>
      <c r="B28" s="28"/>
      <c r="C28" s="103" t="s">
        <v>73</v>
      </c>
      <c r="D28" s="103"/>
      <c r="E28" s="103"/>
      <c r="F28" s="103"/>
      <c r="G28" s="103"/>
      <c r="H28" s="148" t="s">
        <v>74</v>
      </c>
      <c r="I28" s="40"/>
      <c r="J28" s="40"/>
      <c r="K28" s="40"/>
      <c r="L28" s="31"/>
      <c r="M28" s="2"/>
      <c r="N28" s="2"/>
    </row>
    <row r="29" spans="1:14" ht="15.75" x14ac:dyDescent="0.25">
      <c r="A29" s="2"/>
      <c r="B29" s="28"/>
      <c r="C29" s="103"/>
      <c r="D29" s="103"/>
      <c r="E29" s="103"/>
      <c r="F29" s="103"/>
      <c r="G29" s="103"/>
      <c r="H29" s="103"/>
      <c r="I29" s="2"/>
      <c r="J29" s="2"/>
      <c r="K29" s="2"/>
      <c r="L29" s="31"/>
      <c r="M29" s="2"/>
      <c r="N29" s="2"/>
    </row>
    <row r="30" spans="1:14" ht="15.75" x14ac:dyDescent="0.25">
      <c r="A30" s="2"/>
      <c r="B30" s="28"/>
      <c r="C30" s="103"/>
      <c r="D30" s="103"/>
      <c r="E30" s="103"/>
      <c r="F30" s="103"/>
      <c r="G30" s="103"/>
      <c r="H30" s="148" t="s">
        <v>75</v>
      </c>
      <c r="I30" s="40"/>
      <c r="J30" s="40"/>
      <c r="K30" s="40"/>
      <c r="L30" s="31"/>
      <c r="M30" s="2"/>
      <c r="N30" s="2"/>
    </row>
    <row r="31" spans="1:14" ht="15.75" x14ac:dyDescent="0.25">
      <c r="A31" s="2"/>
      <c r="B31" s="28"/>
      <c r="C31" s="103"/>
      <c r="D31" s="149"/>
      <c r="E31" s="103"/>
      <c r="F31" s="103"/>
      <c r="G31" s="103"/>
      <c r="H31" s="103"/>
      <c r="I31" s="2"/>
      <c r="J31" s="2"/>
      <c r="K31" s="2"/>
      <c r="L31" s="31"/>
      <c r="M31" s="2"/>
      <c r="N31" s="2"/>
    </row>
    <row r="32" spans="1:14" ht="15.75" x14ac:dyDescent="0.25">
      <c r="A32" s="2"/>
      <c r="B32" s="28"/>
      <c r="C32" s="103"/>
      <c r="D32" s="103"/>
      <c r="E32" s="103"/>
      <c r="F32" s="103"/>
      <c r="G32" s="103"/>
      <c r="H32" s="148" t="s">
        <v>76</v>
      </c>
      <c r="I32" s="40"/>
      <c r="J32" s="40"/>
      <c r="K32" s="40"/>
      <c r="L32" s="31"/>
      <c r="M32" s="2"/>
      <c r="N32" s="2"/>
    </row>
    <row r="33" spans="1:14" ht="15.75" x14ac:dyDescent="0.25">
      <c r="A33" s="2"/>
      <c r="B33" s="28"/>
      <c r="C33" s="103"/>
      <c r="D33" s="103"/>
      <c r="E33" s="103"/>
      <c r="F33" s="103"/>
      <c r="G33" s="103"/>
      <c r="H33" s="103"/>
      <c r="I33" s="2"/>
      <c r="J33" s="2"/>
      <c r="K33" s="2"/>
      <c r="L33" s="31"/>
      <c r="M33" s="2"/>
      <c r="N33" s="2"/>
    </row>
    <row r="34" spans="1:14" ht="15.75" x14ac:dyDescent="0.25">
      <c r="A34" s="2"/>
      <c r="B34" s="28"/>
      <c r="C34" s="103"/>
      <c r="D34" s="103"/>
      <c r="E34" s="103"/>
      <c r="F34" s="103"/>
      <c r="G34" s="103"/>
      <c r="H34" s="148" t="s">
        <v>77</v>
      </c>
      <c r="I34" s="40"/>
      <c r="J34" s="40"/>
      <c r="K34" s="40"/>
      <c r="L34" s="31"/>
      <c r="M34" s="2"/>
      <c r="N34" s="2"/>
    </row>
    <row r="35" spans="1:14" ht="15.75" x14ac:dyDescent="0.25">
      <c r="A35" s="2"/>
      <c r="B35" s="28"/>
      <c r="C35" s="2"/>
      <c r="D35" s="2"/>
      <c r="E35" s="2"/>
      <c r="F35" s="2"/>
      <c r="G35" s="2"/>
      <c r="H35" s="2"/>
      <c r="I35" s="2"/>
      <c r="J35" s="2"/>
      <c r="K35" s="2"/>
      <c r="L35" s="31"/>
      <c r="M35" s="2"/>
      <c r="N35" s="2"/>
    </row>
    <row r="36" spans="1:14" ht="15.75" x14ac:dyDescent="0.25">
      <c r="A36" s="2"/>
      <c r="B36" s="28"/>
      <c r="C36" s="148" t="s">
        <v>78</v>
      </c>
      <c r="D36" s="40"/>
      <c r="E36" s="40"/>
      <c r="F36" s="40"/>
      <c r="G36" s="40"/>
      <c r="H36" s="40"/>
      <c r="I36" s="40"/>
      <c r="J36" s="40"/>
      <c r="K36" s="40"/>
      <c r="L36" s="31"/>
      <c r="M36" s="2"/>
      <c r="N36" s="2"/>
    </row>
    <row r="37" spans="1:14" ht="15.75" x14ac:dyDescent="0.25">
      <c r="A37" s="2"/>
      <c r="B37" s="28"/>
      <c r="C37" s="2"/>
      <c r="D37" s="2"/>
      <c r="E37" s="2"/>
      <c r="F37" s="2"/>
      <c r="G37" s="2"/>
      <c r="H37" s="2"/>
      <c r="I37" s="2"/>
      <c r="J37" s="2"/>
      <c r="K37" s="2"/>
      <c r="L37" s="31"/>
      <c r="M37" s="2"/>
      <c r="N37" s="2"/>
    </row>
    <row r="38" spans="1:14" ht="15.75" x14ac:dyDescent="0.25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31"/>
      <c r="M38" s="2"/>
      <c r="N38" s="2"/>
    </row>
    <row r="39" spans="1:14" ht="15.75" x14ac:dyDescent="0.25">
      <c r="A39" s="2"/>
      <c r="B39" s="28"/>
      <c r="C39" s="148" t="s">
        <v>76</v>
      </c>
      <c r="D39" s="40"/>
      <c r="E39" s="40"/>
      <c r="F39" s="40"/>
      <c r="G39" s="40"/>
      <c r="H39" s="40"/>
      <c r="I39" s="40"/>
      <c r="J39" s="40"/>
      <c r="K39" s="40"/>
      <c r="L39" s="31"/>
      <c r="M39" s="2"/>
      <c r="N39" s="2"/>
    </row>
    <row r="40" spans="1:14" ht="16.5" thickBot="1" x14ac:dyDescent="0.3">
      <c r="A40" s="2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2"/>
      <c r="N40" s="2"/>
    </row>
    <row r="41" spans="1:14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4">
    <mergeCell ref="C2:K2"/>
    <mergeCell ref="E3:K3"/>
    <mergeCell ref="E4:K4"/>
    <mergeCell ref="C23:I23"/>
  </mergeCells>
  <conditionalFormatting sqref="K17:K19 K7:K14 K22:K23">
    <cfRule type="cellIs" dxfId="14" priority="3" stopIfTrue="1" operator="equal">
      <formula>0</formula>
    </cfRule>
  </conditionalFormatting>
  <conditionalFormatting sqref="K20">
    <cfRule type="cellIs" dxfId="13" priority="2" stopIfTrue="1" operator="equal">
      <formula>0</formula>
    </cfRule>
  </conditionalFormatting>
  <conditionalFormatting sqref="K21">
    <cfRule type="cellIs" dxfId="12" priority="1" stopIfTrue="1" operator="equal">
      <formula>0</formula>
    </cfRule>
  </conditionalFormatting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AF05-F6A1-4361-B017-E7B0049C4C47}">
  <dimension ref="A1:T186"/>
  <sheetViews>
    <sheetView tabSelected="1" topLeftCell="A124" zoomScaleNormal="100" workbookViewId="0">
      <selection activeCell="D136" sqref="D136"/>
    </sheetView>
  </sheetViews>
  <sheetFormatPr defaultRowHeight="15" x14ac:dyDescent="0.25"/>
  <cols>
    <col min="1" max="1" width="4" bestFit="1" customWidth="1"/>
    <col min="2" max="2" width="4.140625" bestFit="1" customWidth="1"/>
    <col min="3" max="3" width="4" bestFit="1" customWidth="1"/>
    <col min="4" max="4" width="118" customWidth="1"/>
    <col min="5" max="5" width="7.5703125" customWidth="1"/>
    <col min="6" max="6" width="9.5703125" customWidth="1"/>
    <col min="7" max="7" width="12.7109375" bestFit="1" customWidth="1"/>
    <col min="8" max="8" width="15.5703125" customWidth="1"/>
    <col min="10" max="10" width="11.140625" bestFit="1" customWidth="1"/>
    <col min="11" max="12" width="9.140625" customWidth="1"/>
    <col min="13" max="13" width="6.7109375" customWidth="1"/>
    <col min="14" max="14" width="38.140625" customWidth="1"/>
    <col min="15" max="15" width="4.7109375" bestFit="1" customWidth="1"/>
    <col min="16" max="16" width="2.5703125" bestFit="1" customWidth="1"/>
    <col min="17" max="17" width="10.140625" bestFit="1" customWidth="1"/>
    <col min="18" max="18" width="5.7109375" bestFit="1" customWidth="1"/>
  </cols>
  <sheetData>
    <row r="1" spans="1:8" ht="16.5" thickBot="1" x14ac:dyDescent="0.3">
      <c r="A1" s="71"/>
      <c r="B1" s="71"/>
      <c r="C1" s="72"/>
      <c r="D1" s="73"/>
      <c r="E1" s="74"/>
      <c r="F1" s="59"/>
      <c r="G1" s="60"/>
      <c r="H1" s="60"/>
    </row>
    <row r="2" spans="1:8" ht="18" x14ac:dyDescent="0.25">
      <c r="A2" s="163" t="s">
        <v>0</v>
      </c>
      <c r="B2" s="164"/>
      <c r="C2" s="164"/>
      <c r="D2" s="164"/>
      <c r="E2" s="164"/>
      <c r="F2" s="165" t="s">
        <v>1</v>
      </c>
      <c r="G2" s="166"/>
      <c r="H2" s="167"/>
    </row>
    <row r="3" spans="1:8" ht="30" x14ac:dyDescent="0.25">
      <c r="A3" s="75" t="s">
        <v>2</v>
      </c>
      <c r="B3" s="76" t="s">
        <v>3</v>
      </c>
      <c r="C3" s="77" t="s">
        <v>4</v>
      </c>
      <c r="D3" s="78" t="s">
        <v>5</v>
      </c>
      <c r="E3" s="79" t="s">
        <v>6</v>
      </c>
      <c r="F3" s="61" t="s">
        <v>7</v>
      </c>
      <c r="G3" s="62" t="s">
        <v>8</v>
      </c>
      <c r="H3" s="63" t="s">
        <v>9</v>
      </c>
    </row>
    <row r="4" spans="1:8" ht="15.75" x14ac:dyDescent="0.25">
      <c r="A4" s="80">
        <v>2</v>
      </c>
      <c r="B4" s="81"/>
      <c r="C4" s="82"/>
      <c r="D4" s="83" t="s">
        <v>10</v>
      </c>
      <c r="E4" s="84"/>
      <c r="F4" s="52"/>
      <c r="G4" s="64"/>
      <c r="H4" s="125"/>
    </row>
    <row r="5" spans="1:8" ht="15.75" x14ac:dyDescent="0.25">
      <c r="A5" s="85"/>
      <c r="B5" s="86">
        <v>1</v>
      </c>
      <c r="C5" s="82"/>
      <c r="D5" s="87" t="s">
        <v>10</v>
      </c>
      <c r="E5" s="84"/>
      <c r="F5" s="52"/>
      <c r="G5" s="64"/>
      <c r="H5" s="125"/>
    </row>
    <row r="6" spans="1:8" ht="15.75" x14ac:dyDescent="0.25">
      <c r="A6" s="85"/>
      <c r="B6" s="86"/>
      <c r="C6" s="82">
        <v>1</v>
      </c>
      <c r="D6" s="88" t="s">
        <v>11</v>
      </c>
      <c r="E6" s="84" t="s">
        <v>12</v>
      </c>
      <c r="F6" s="52">
        <v>1</v>
      </c>
      <c r="G6" s="1"/>
      <c r="H6" s="126">
        <f>F6*G6</f>
        <v>0</v>
      </c>
    </row>
    <row r="7" spans="1:8" ht="15.75" x14ac:dyDescent="0.25">
      <c r="A7" s="85"/>
      <c r="B7" s="86"/>
      <c r="C7" s="82">
        <v>2</v>
      </c>
      <c r="D7" s="88" t="s">
        <v>86</v>
      </c>
      <c r="E7" s="84" t="s">
        <v>12</v>
      </c>
      <c r="F7" s="52">
        <v>1</v>
      </c>
      <c r="G7" s="1"/>
      <c r="H7" s="126">
        <f>F7*G7</f>
        <v>0</v>
      </c>
    </row>
    <row r="8" spans="1:8" ht="15.75" x14ac:dyDescent="0.25">
      <c r="A8" s="85"/>
      <c r="B8" s="86"/>
      <c r="C8" s="82"/>
      <c r="D8" s="87"/>
      <c r="E8" s="84"/>
      <c r="F8" s="52"/>
      <c r="G8" s="1"/>
      <c r="H8" s="127"/>
    </row>
    <row r="9" spans="1:8" ht="16.5" thickBot="1" x14ac:dyDescent="0.3">
      <c r="A9" s="85"/>
      <c r="B9" s="86"/>
      <c r="C9" s="82"/>
      <c r="D9" s="83" t="s">
        <v>13</v>
      </c>
      <c r="E9" s="84"/>
      <c r="F9" s="53"/>
      <c r="G9" s="1"/>
      <c r="H9" s="128">
        <f>SUM(H6:H7)</f>
        <v>0</v>
      </c>
    </row>
    <row r="10" spans="1:8" ht="15.75" x14ac:dyDescent="0.25">
      <c r="A10" s="80">
        <v>3</v>
      </c>
      <c r="B10" s="81"/>
      <c r="C10" s="82"/>
      <c r="D10" s="83" t="s">
        <v>14</v>
      </c>
      <c r="E10" s="84"/>
      <c r="F10" s="53"/>
      <c r="G10" s="1"/>
      <c r="H10" s="126"/>
    </row>
    <row r="11" spans="1:8" ht="15.75" x14ac:dyDescent="0.25">
      <c r="A11" s="85"/>
      <c r="B11" s="86">
        <v>1</v>
      </c>
      <c r="C11" s="82"/>
      <c r="D11" s="87" t="s">
        <v>15</v>
      </c>
      <c r="E11" s="84"/>
      <c r="F11" s="53"/>
      <c r="G11" s="1"/>
      <c r="H11" s="126"/>
    </row>
    <row r="12" spans="1:8" ht="15.75" x14ac:dyDescent="0.25">
      <c r="A12" s="85"/>
      <c r="B12" s="86"/>
      <c r="C12" s="82">
        <v>1</v>
      </c>
      <c r="D12" s="87" t="s">
        <v>84</v>
      </c>
      <c r="E12" s="84" t="s">
        <v>12</v>
      </c>
      <c r="F12" s="52">
        <v>1</v>
      </c>
      <c r="G12" s="1"/>
      <c r="H12" s="126">
        <f>F12*G12</f>
        <v>0</v>
      </c>
    </row>
    <row r="13" spans="1:8" ht="15.75" x14ac:dyDescent="0.25">
      <c r="A13" s="85"/>
      <c r="B13" s="86"/>
      <c r="C13" s="82">
        <v>2</v>
      </c>
      <c r="D13" s="87" t="s">
        <v>134</v>
      </c>
      <c r="E13" s="84" t="s">
        <v>12</v>
      </c>
      <c r="F13" s="52">
        <v>13</v>
      </c>
      <c r="G13" s="1"/>
      <c r="H13" s="126">
        <f>F13*G13</f>
        <v>0</v>
      </c>
    </row>
    <row r="14" spans="1:8" ht="15.75" x14ac:dyDescent="0.25">
      <c r="A14" s="85"/>
      <c r="B14" s="86"/>
      <c r="C14" s="82"/>
      <c r="D14" s="87"/>
      <c r="E14" s="84"/>
      <c r="F14" s="54"/>
      <c r="G14" s="1"/>
      <c r="H14" s="126">
        <f t="shared" ref="H14:H35" si="0">F14*G14</f>
        <v>0</v>
      </c>
    </row>
    <row r="15" spans="1:8" ht="15.75" x14ac:dyDescent="0.25">
      <c r="A15" s="85"/>
      <c r="B15" s="86">
        <v>2</v>
      </c>
      <c r="C15" s="82"/>
      <c r="D15" s="87" t="s">
        <v>19</v>
      </c>
      <c r="E15" s="84"/>
      <c r="F15" s="53"/>
      <c r="G15" s="1"/>
      <c r="H15" s="126">
        <f t="shared" si="0"/>
        <v>0</v>
      </c>
    </row>
    <row r="16" spans="1:8" ht="15.75" x14ac:dyDescent="0.25">
      <c r="A16" s="85"/>
      <c r="B16" s="86"/>
      <c r="C16" s="82">
        <v>1</v>
      </c>
      <c r="D16" s="87" t="s">
        <v>87</v>
      </c>
      <c r="E16" s="84" t="s">
        <v>52</v>
      </c>
      <c r="F16" s="53">
        <f>[2]Ark1!$I$21</f>
        <v>191.56999999999996</v>
      </c>
      <c r="G16" s="1"/>
      <c r="H16" s="126">
        <f>F16*G16</f>
        <v>0</v>
      </c>
    </row>
    <row r="17" spans="1:8" ht="15.75" x14ac:dyDescent="0.25">
      <c r="A17" s="85"/>
      <c r="B17" s="86"/>
      <c r="C17" s="82">
        <v>2</v>
      </c>
      <c r="D17" s="87" t="s">
        <v>88</v>
      </c>
      <c r="E17" s="84" t="s">
        <v>17</v>
      </c>
      <c r="F17" s="53">
        <v>757</v>
      </c>
      <c r="G17" s="1"/>
      <c r="H17" s="126">
        <f t="shared" si="0"/>
        <v>0</v>
      </c>
    </row>
    <row r="18" spans="1:8" ht="15.75" x14ac:dyDescent="0.25">
      <c r="A18" s="85"/>
      <c r="B18" s="86"/>
      <c r="C18" s="82">
        <v>3</v>
      </c>
      <c r="D18" s="87" t="s">
        <v>20</v>
      </c>
      <c r="E18" s="84" t="s">
        <v>17</v>
      </c>
      <c r="F18" s="53">
        <v>1200</v>
      </c>
      <c r="G18" s="1"/>
      <c r="H18" s="126">
        <f>F18*G18</f>
        <v>0</v>
      </c>
    </row>
    <row r="19" spans="1:8" ht="15.75" x14ac:dyDescent="0.25">
      <c r="A19" s="85"/>
      <c r="B19" s="86"/>
      <c r="C19" s="82">
        <v>4</v>
      </c>
      <c r="D19" s="87" t="s">
        <v>89</v>
      </c>
      <c r="E19" s="84" t="s">
        <v>17</v>
      </c>
      <c r="F19" s="53">
        <v>1200</v>
      </c>
      <c r="G19" s="1"/>
      <c r="H19" s="126">
        <f t="shared" si="0"/>
        <v>0</v>
      </c>
    </row>
    <row r="20" spans="1:8" ht="15.75" x14ac:dyDescent="0.25">
      <c r="A20" s="85"/>
      <c r="B20" s="86"/>
      <c r="C20" s="82">
        <v>5</v>
      </c>
      <c r="D20" s="87" t="s">
        <v>99</v>
      </c>
      <c r="E20" s="89" t="s">
        <v>18</v>
      </c>
      <c r="F20" s="53">
        <v>6</v>
      </c>
      <c r="G20" s="1"/>
      <c r="H20" s="126">
        <f>F20*G20</f>
        <v>0</v>
      </c>
    </row>
    <row r="21" spans="1:8" ht="15.75" x14ac:dyDescent="0.25">
      <c r="A21" s="85"/>
      <c r="B21" s="86"/>
      <c r="C21" s="82"/>
      <c r="D21" s="87"/>
      <c r="E21" s="84"/>
      <c r="F21" s="53"/>
      <c r="G21" s="1"/>
      <c r="H21" s="126"/>
    </row>
    <row r="22" spans="1:8" ht="15.75" x14ac:dyDescent="0.25">
      <c r="A22" s="85"/>
      <c r="B22" s="86">
        <v>3</v>
      </c>
      <c r="C22" s="82"/>
      <c r="D22" s="87" t="s">
        <v>22</v>
      </c>
      <c r="E22" s="84"/>
      <c r="F22" s="53"/>
      <c r="G22" s="1"/>
      <c r="H22" s="126">
        <f t="shared" si="0"/>
        <v>0</v>
      </c>
    </row>
    <row r="23" spans="1:8" ht="18" x14ac:dyDescent="0.25">
      <c r="A23" s="85"/>
      <c r="B23" s="86"/>
      <c r="C23" s="82">
        <v>1</v>
      </c>
      <c r="D23" s="87" t="s">
        <v>90</v>
      </c>
      <c r="E23" s="84" t="s">
        <v>23</v>
      </c>
      <c r="F23" s="53">
        <v>1742</v>
      </c>
      <c r="G23" s="1"/>
      <c r="H23" s="126">
        <f t="shared" si="0"/>
        <v>0</v>
      </c>
    </row>
    <row r="24" spans="1:8" ht="18" x14ac:dyDescent="0.25">
      <c r="A24" s="85"/>
      <c r="B24" s="86"/>
      <c r="C24" s="82">
        <v>2</v>
      </c>
      <c r="D24" s="87" t="s">
        <v>24</v>
      </c>
      <c r="E24" s="84" t="s">
        <v>23</v>
      </c>
      <c r="F24" s="53">
        <v>200</v>
      </c>
      <c r="G24" s="1"/>
      <c r="H24" s="126">
        <f>F24*G24</f>
        <v>0</v>
      </c>
    </row>
    <row r="25" spans="1:8" ht="15.75" x14ac:dyDescent="0.25">
      <c r="A25" s="85"/>
      <c r="B25" s="86"/>
      <c r="C25" s="82"/>
      <c r="D25" s="87"/>
      <c r="E25" s="84"/>
      <c r="F25" s="53"/>
      <c r="G25" s="1"/>
      <c r="H25" s="126">
        <f t="shared" si="0"/>
        <v>0</v>
      </c>
    </row>
    <row r="26" spans="1:8" ht="15.75" x14ac:dyDescent="0.25">
      <c r="A26" s="85"/>
      <c r="B26" s="86">
        <v>4</v>
      </c>
      <c r="C26" s="82"/>
      <c r="D26" s="87" t="s">
        <v>25</v>
      </c>
      <c r="E26" s="84"/>
      <c r="F26" s="53"/>
      <c r="G26" s="1"/>
      <c r="H26" s="126">
        <f t="shared" si="0"/>
        <v>0</v>
      </c>
    </row>
    <row r="27" spans="1:8" ht="18" x14ac:dyDescent="0.25">
      <c r="A27" s="85"/>
      <c r="B27" s="86"/>
      <c r="C27" s="82">
        <v>1</v>
      </c>
      <c r="D27" s="87" t="s">
        <v>91</v>
      </c>
      <c r="E27" s="84" t="s">
        <v>23</v>
      </c>
      <c r="F27" s="53">
        <v>1454</v>
      </c>
      <c r="G27" s="1"/>
      <c r="H27" s="126">
        <f t="shared" si="0"/>
        <v>0</v>
      </c>
    </row>
    <row r="28" spans="1:8" ht="18" x14ac:dyDescent="0.25">
      <c r="A28" s="85"/>
      <c r="B28" s="86"/>
      <c r="C28" s="90">
        <v>2</v>
      </c>
      <c r="D28" s="91" t="s">
        <v>92</v>
      </c>
      <c r="E28" s="89" t="s">
        <v>23</v>
      </c>
      <c r="F28" s="53">
        <v>204</v>
      </c>
      <c r="G28" s="1"/>
      <c r="H28" s="126">
        <f t="shared" si="0"/>
        <v>0</v>
      </c>
    </row>
    <row r="29" spans="1:8" ht="18" x14ac:dyDescent="0.25">
      <c r="A29" s="85"/>
      <c r="B29" s="86"/>
      <c r="C29" s="82">
        <v>3</v>
      </c>
      <c r="D29" s="87" t="s">
        <v>26</v>
      </c>
      <c r="E29" s="84" t="s">
        <v>23</v>
      </c>
      <c r="F29" s="53">
        <v>200</v>
      </c>
      <c r="G29" s="1"/>
      <c r="H29" s="126">
        <f t="shared" si="0"/>
        <v>0</v>
      </c>
    </row>
    <row r="30" spans="1:8" ht="15.75" x14ac:dyDescent="0.25">
      <c r="A30" s="85"/>
      <c r="B30" s="86"/>
      <c r="C30" s="82">
        <v>4</v>
      </c>
      <c r="D30" s="87" t="s">
        <v>139</v>
      </c>
      <c r="E30" s="84" t="s">
        <v>52</v>
      </c>
      <c r="F30" s="53">
        <v>200</v>
      </c>
      <c r="G30" s="1"/>
      <c r="H30" s="126">
        <f t="shared" si="0"/>
        <v>0</v>
      </c>
    </row>
    <row r="31" spans="1:8" ht="15.75" x14ac:dyDescent="0.25">
      <c r="A31" s="85"/>
      <c r="B31" s="86"/>
      <c r="C31" s="82"/>
      <c r="D31" s="87"/>
      <c r="E31" s="84"/>
      <c r="F31" s="53"/>
      <c r="G31" s="1"/>
      <c r="H31" s="126"/>
    </row>
    <row r="32" spans="1:8" x14ac:dyDescent="0.25">
      <c r="A32" s="92"/>
      <c r="B32" s="93">
        <v>5</v>
      </c>
      <c r="C32" s="82"/>
      <c r="D32" s="87" t="s">
        <v>27</v>
      </c>
      <c r="E32" s="84"/>
      <c r="F32" s="53"/>
      <c r="G32" s="1"/>
      <c r="H32" s="126">
        <f t="shared" si="0"/>
        <v>0</v>
      </c>
    </row>
    <row r="33" spans="1:20" ht="18" x14ac:dyDescent="0.25">
      <c r="A33" s="85"/>
      <c r="B33" s="86"/>
      <c r="C33" s="82">
        <v>1</v>
      </c>
      <c r="D33" s="87" t="s">
        <v>50</v>
      </c>
      <c r="E33" s="84" t="s">
        <v>23</v>
      </c>
      <c r="F33" s="53">
        <f>0.1*F34</f>
        <v>503.50911339884652</v>
      </c>
      <c r="G33" s="1"/>
      <c r="H33" s="126">
        <f t="shared" si="0"/>
        <v>0</v>
      </c>
    </row>
    <row r="34" spans="1:20" ht="18" x14ac:dyDescent="0.25">
      <c r="A34" s="85"/>
      <c r="B34" s="86"/>
      <c r="C34" s="82">
        <v>2</v>
      </c>
      <c r="D34" s="87" t="s">
        <v>28</v>
      </c>
      <c r="E34" s="84" t="s">
        <v>21</v>
      </c>
      <c r="F34" s="53">
        <f>[3]Sammendrag!$J$53+[4]Sammendrag!$J$53+[5]Sammendrag!$J$53+[6]Sammendrag!$J$53+[7]Sammendrag!$J$53+[8]Sammendrag!$J$53+[9]Sammendrag!$J$53</f>
        <v>5035.0911339884651</v>
      </c>
      <c r="G34" s="1"/>
      <c r="H34" s="126">
        <f t="shared" si="0"/>
        <v>0</v>
      </c>
    </row>
    <row r="35" spans="1:20" ht="15.75" x14ac:dyDescent="0.25">
      <c r="A35" s="85"/>
      <c r="B35" s="86"/>
      <c r="C35" s="82"/>
      <c r="D35" s="87"/>
      <c r="E35" s="84"/>
      <c r="F35" s="53"/>
      <c r="G35" s="1"/>
      <c r="H35" s="126">
        <f t="shared" si="0"/>
        <v>0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ht="16.5" thickBot="1" x14ac:dyDescent="0.3">
      <c r="A36" s="85"/>
      <c r="B36" s="86"/>
      <c r="C36" s="82"/>
      <c r="D36" s="83" t="s">
        <v>13</v>
      </c>
      <c r="E36" s="84"/>
      <c r="F36" s="53"/>
      <c r="G36" s="1"/>
      <c r="H36" s="128">
        <f>SUM(H12:H35)</f>
        <v>0</v>
      </c>
      <c r="K36" s="134"/>
      <c r="L36" s="134"/>
      <c r="M36" s="135"/>
      <c r="N36" s="135"/>
      <c r="O36" s="135"/>
      <c r="P36" s="135"/>
      <c r="Q36" s="135"/>
      <c r="R36" s="135"/>
      <c r="S36" s="135"/>
      <c r="T36" s="135"/>
    </row>
    <row r="37" spans="1:20" ht="15.75" x14ac:dyDescent="0.25">
      <c r="A37" s="85"/>
      <c r="B37" s="86"/>
      <c r="C37" s="82"/>
      <c r="D37" s="83"/>
      <c r="E37" s="84"/>
      <c r="F37" s="53"/>
      <c r="G37" s="1"/>
      <c r="H37" s="129"/>
      <c r="K37" s="134"/>
      <c r="L37" s="134"/>
      <c r="M37" s="135"/>
      <c r="N37" s="135"/>
      <c r="O37" s="135"/>
      <c r="P37" s="135"/>
      <c r="Q37" s="135"/>
      <c r="R37" s="135"/>
      <c r="S37" s="135"/>
      <c r="T37" s="135"/>
    </row>
    <row r="38" spans="1:20" ht="15.75" x14ac:dyDescent="0.25">
      <c r="A38" s="80">
        <v>4</v>
      </c>
      <c r="B38" s="81"/>
      <c r="C38" s="82"/>
      <c r="D38" s="83" t="s">
        <v>29</v>
      </c>
      <c r="E38" s="84"/>
      <c r="F38" s="53"/>
      <c r="G38" s="1"/>
      <c r="H38" s="126"/>
      <c r="K38" s="134"/>
      <c r="L38" s="134"/>
      <c r="M38" s="135"/>
      <c r="N38" s="135"/>
      <c r="O38" s="135"/>
      <c r="P38" s="135"/>
      <c r="Q38" s="135"/>
      <c r="R38" s="135"/>
      <c r="S38" s="135"/>
      <c r="T38" s="135"/>
    </row>
    <row r="39" spans="1:20" ht="15.75" x14ac:dyDescent="0.25">
      <c r="A39" s="94"/>
      <c r="B39" s="95">
        <v>1</v>
      </c>
      <c r="C39" s="90"/>
      <c r="D39" s="91" t="s">
        <v>30</v>
      </c>
      <c r="E39" s="96"/>
      <c r="F39" s="53"/>
      <c r="G39" s="1"/>
      <c r="H39" s="126"/>
      <c r="K39" s="134"/>
      <c r="L39" s="134"/>
      <c r="M39" s="135"/>
      <c r="N39" s="135"/>
      <c r="O39" s="135"/>
      <c r="P39" s="135"/>
      <c r="Q39" s="135"/>
      <c r="R39" s="135"/>
      <c r="S39" s="135"/>
      <c r="T39" s="135"/>
    </row>
    <row r="40" spans="1:20" ht="15.75" x14ac:dyDescent="0.25">
      <c r="A40" s="94"/>
      <c r="B40" s="95"/>
      <c r="C40" s="90">
        <v>1</v>
      </c>
      <c r="D40" s="97" t="s">
        <v>111</v>
      </c>
      <c r="E40" s="98" t="s">
        <v>16</v>
      </c>
      <c r="F40" s="55">
        <v>8</v>
      </c>
      <c r="G40" s="1"/>
      <c r="H40" s="126">
        <f>F40*G40</f>
        <v>0</v>
      </c>
      <c r="K40" s="134"/>
      <c r="L40" s="134"/>
      <c r="M40" s="135"/>
      <c r="N40" s="136"/>
      <c r="O40" s="137"/>
      <c r="P40" s="138"/>
      <c r="Q40" s="139"/>
      <c r="R40" s="139"/>
      <c r="S40" s="135"/>
      <c r="T40" s="135"/>
    </row>
    <row r="41" spans="1:20" ht="15.75" x14ac:dyDescent="0.25">
      <c r="A41" s="94"/>
      <c r="B41" s="95"/>
      <c r="C41" s="90">
        <v>2</v>
      </c>
      <c r="D41" s="91" t="s">
        <v>144</v>
      </c>
      <c r="E41" s="98" t="s">
        <v>16</v>
      </c>
      <c r="F41" s="55">
        <v>14</v>
      </c>
      <c r="G41" s="1"/>
      <c r="H41" s="126">
        <f t="shared" ref="H41" si="1">F41*G41</f>
        <v>0</v>
      </c>
      <c r="K41" s="134"/>
      <c r="L41" s="134"/>
      <c r="M41" s="135"/>
      <c r="N41" s="136"/>
      <c r="O41" s="137"/>
      <c r="P41" s="138"/>
      <c r="Q41" s="139"/>
      <c r="R41" s="139"/>
      <c r="S41" s="135"/>
      <c r="T41" s="135"/>
    </row>
    <row r="42" spans="1:20" ht="15.75" x14ac:dyDescent="0.25">
      <c r="A42" s="94"/>
      <c r="B42" s="95"/>
      <c r="C42" s="90">
        <v>3</v>
      </c>
      <c r="D42" s="91" t="s">
        <v>143</v>
      </c>
      <c r="E42" s="98" t="s">
        <v>16</v>
      </c>
      <c r="F42" s="55">
        <v>14</v>
      </c>
      <c r="G42" s="1"/>
      <c r="H42" s="126">
        <f>F42*G42</f>
        <v>0</v>
      </c>
      <c r="K42" s="134"/>
      <c r="L42" s="134"/>
      <c r="M42" s="135"/>
      <c r="N42" s="136"/>
      <c r="O42" s="137"/>
      <c r="P42" s="138"/>
      <c r="Q42" s="139"/>
      <c r="R42" s="139"/>
      <c r="S42" s="135"/>
      <c r="T42" s="135"/>
    </row>
    <row r="43" spans="1:20" ht="15.75" x14ac:dyDescent="0.25">
      <c r="A43" s="94"/>
      <c r="B43" s="86">
        <v>2</v>
      </c>
      <c r="C43" s="93"/>
      <c r="D43" s="87" t="s">
        <v>109</v>
      </c>
      <c r="E43" s="84"/>
      <c r="F43" s="53"/>
      <c r="G43" s="1"/>
      <c r="H43" s="126"/>
      <c r="K43" s="134"/>
      <c r="L43" s="134"/>
      <c r="M43" s="135"/>
      <c r="N43" s="135"/>
      <c r="O43" s="135"/>
      <c r="P43" s="135"/>
      <c r="Q43" s="135"/>
      <c r="R43" s="135"/>
      <c r="S43" s="135"/>
      <c r="T43" s="135"/>
    </row>
    <row r="44" spans="1:20" ht="15.75" x14ac:dyDescent="0.25">
      <c r="A44" s="94"/>
      <c r="B44" s="93"/>
      <c r="C44" s="93">
        <v>1</v>
      </c>
      <c r="D44" s="91" t="s">
        <v>110</v>
      </c>
      <c r="E44" s="89" t="s">
        <v>17</v>
      </c>
      <c r="F44" s="53">
        <f>681+196.5</f>
        <v>877.5</v>
      </c>
      <c r="G44" s="1"/>
      <c r="H44" s="126">
        <f t="shared" ref="H44" si="2">F44*G44</f>
        <v>0</v>
      </c>
      <c r="K44" s="134"/>
      <c r="L44" s="134"/>
      <c r="M44" s="135"/>
      <c r="N44" s="135"/>
      <c r="O44" s="135"/>
      <c r="P44" s="135"/>
      <c r="Q44" s="135"/>
      <c r="R44" s="135"/>
      <c r="S44" s="135"/>
      <c r="T44" s="135"/>
    </row>
    <row r="45" spans="1:20" ht="15.75" x14ac:dyDescent="0.25">
      <c r="A45" s="94"/>
      <c r="B45" s="99"/>
      <c r="C45" s="82"/>
      <c r="D45" s="100"/>
      <c r="E45" s="84"/>
      <c r="F45" s="53"/>
      <c r="G45" s="65"/>
      <c r="H45" s="126"/>
      <c r="K45" s="134"/>
      <c r="L45" s="134"/>
      <c r="M45" s="135"/>
      <c r="N45" s="135"/>
      <c r="O45" s="135"/>
      <c r="P45" s="135"/>
      <c r="Q45" s="135"/>
      <c r="R45" s="135"/>
      <c r="S45" s="135"/>
      <c r="T45" s="135"/>
    </row>
    <row r="46" spans="1:20" ht="16.5" thickBot="1" x14ac:dyDescent="0.3">
      <c r="A46" s="85"/>
      <c r="B46" s="86"/>
      <c r="C46" s="101"/>
      <c r="D46" s="83" t="s">
        <v>13</v>
      </c>
      <c r="E46" s="84"/>
      <c r="F46" s="53"/>
      <c r="G46" s="1"/>
      <c r="H46" s="128">
        <f>SUM(H40:H44)</f>
        <v>0</v>
      </c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0" ht="15.75" x14ac:dyDescent="0.25">
      <c r="A47" s="85"/>
      <c r="B47" s="86"/>
      <c r="C47" s="101"/>
      <c r="D47" s="83"/>
      <c r="E47" s="84"/>
      <c r="F47" s="53"/>
      <c r="G47" s="1"/>
      <c r="H47" s="129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0" ht="15.75" x14ac:dyDescent="0.25">
      <c r="A48" s="80">
        <v>5</v>
      </c>
      <c r="B48" s="81"/>
      <c r="C48" s="82"/>
      <c r="D48" s="83" t="s">
        <v>31</v>
      </c>
      <c r="E48" s="102"/>
      <c r="F48" s="53"/>
      <c r="G48" s="1"/>
      <c r="H48" s="126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10" ht="18" x14ac:dyDescent="0.25">
      <c r="A49" s="94"/>
      <c r="B49" s="103"/>
      <c r="C49" s="104">
        <v>1</v>
      </c>
      <c r="D49" s="87" t="s">
        <v>93</v>
      </c>
      <c r="E49" s="84" t="s">
        <v>23</v>
      </c>
      <c r="F49" s="53">
        <v>413</v>
      </c>
      <c r="G49" s="1"/>
      <c r="H49" s="126">
        <f>F49*G49</f>
        <v>0</v>
      </c>
    </row>
    <row r="50" spans="1:10" ht="18" x14ac:dyDescent="0.25">
      <c r="A50" s="94"/>
      <c r="B50" s="103"/>
      <c r="C50" s="104"/>
      <c r="D50" s="87" t="s">
        <v>53</v>
      </c>
      <c r="E50" s="84" t="s">
        <v>23</v>
      </c>
      <c r="F50" s="53">
        <v>1168</v>
      </c>
      <c r="G50" s="1"/>
      <c r="H50" s="126">
        <f t="shared" ref="H50:H51" si="3">F50*G50</f>
        <v>0</v>
      </c>
      <c r="J50" s="7"/>
    </row>
    <row r="51" spans="1:10" ht="15.75" x14ac:dyDescent="0.25">
      <c r="A51" s="94"/>
      <c r="B51" s="103"/>
      <c r="C51" s="104"/>
      <c r="D51" s="87" t="s">
        <v>148</v>
      </c>
      <c r="E51" s="84" t="s">
        <v>52</v>
      </c>
      <c r="F51" s="53">
        <v>192</v>
      </c>
      <c r="G51" s="1"/>
      <c r="H51" s="126">
        <f t="shared" si="3"/>
        <v>0</v>
      </c>
      <c r="J51" s="7"/>
    </row>
    <row r="52" spans="1:10" ht="15.75" x14ac:dyDescent="0.25">
      <c r="A52" s="80"/>
      <c r="B52" s="81"/>
      <c r="C52" s="82"/>
      <c r="D52" s="87"/>
      <c r="E52" s="84"/>
      <c r="F52" s="53"/>
      <c r="G52" s="1"/>
      <c r="H52" s="130"/>
    </row>
    <row r="53" spans="1:10" ht="16.5" thickBot="1" x14ac:dyDescent="0.3">
      <c r="A53" s="94"/>
      <c r="B53" s="99"/>
      <c r="C53" s="101"/>
      <c r="D53" s="83" t="s">
        <v>13</v>
      </c>
      <c r="E53" s="84"/>
      <c r="F53" s="53"/>
      <c r="G53" s="1"/>
      <c r="H53" s="128">
        <f>SUM(H49:H52)</f>
        <v>0</v>
      </c>
    </row>
    <row r="54" spans="1:10" ht="15.75" x14ac:dyDescent="0.25">
      <c r="A54" s="94"/>
      <c r="B54" s="99"/>
      <c r="C54" s="101"/>
      <c r="D54" s="83"/>
      <c r="E54" s="84"/>
      <c r="F54" s="53"/>
      <c r="G54" s="1"/>
      <c r="H54" s="129"/>
    </row>
    <row r="55" spans="1:10" ht="15.75" x14ac:dyDescent="0.25">
      <c r="A55" s="80">
        <v>6</v>
      </c>
      <c r="B55" s="81"/>
      <c r="C55" s="82"/>
      <c r="D55" s="83" t="s">
        <v>32</v>
      </c>
      <c r="E55" s="102"/>
      <c r="F55" s="53"/>
      <c r="G55" s="1"/>
      <c r="H55" s="126"/>
    </row>
    <row r="56" spans="1:10" ht="18" x14ac:dyDescent="0.25">
      <c r="A56" s="85"/>
      <c r="B56" s="103"/>
      <c r="C56" s="93">
        <v>1</v>
      </c>
      <c r="D56" s="87" t="s">
        <v>54</v>
      </c>
      <c r="E56" s="84" t="s">
        <v>23</v>
      </c>
      <c r="F56" s="53">
        <f>[3]Sammendrag!$C$44+[4]Sammendrag!$C$44+[5]Sammendrag!$C$44+[6]Sammendrag!$C$44+[7]Sammendrag!$C$44+[8]Sammendrag!$C$44+[9]Sammendrag!$C$44+(757*0.063)*2</f>
        <v>573.29837747879333</v>
      </c>
      <c r="G56" s="1"/>
      <c r="H56" s="126">
        <f>F56*G56</f>
        <v>0</v>
      </c>
    </row>
    <row r="57" spans="1:10" ht="15.75" x14ac:dyDescent="0.25">
      <c r="A57" s="85"/>
      <c r="B57" s="103"/>
      <c r="C57" s="82"/>
      <c r="D57" s="87" t="s">
        <v>33</v>
      </c>
      <c r="E57" s="84" t="s">
        <v>51</v>
      </c>
      <c r="F57" s="53">
        <f>[3]Sammendrag!$C$45+[4]Sammendrag!$C$45+[5]Sammendrag!$C$45+[6]Sammendrag!$C$45+[7]Sammendrag!$C$45+[8]Sammendrag!$C$45+[9]Sammendrag!$C$45+(((757*0.063)*2))</f>
        <v>272.90526230439121</v>
      </c>
      <c r="G57" s="1"/>
      <c r="H57" s="126">
        <f t="shared" ref="H57:H61" si="4">F57*G57</f>
        <v>0</v>
      </c>
    </row>
    <row r="58" spans="1:10" ht="15.75" x14ac:dyDescent="0.25">
      <c r="A58" s="85"/>
      <c r="B58" s="103"/>
      <c r="C58" s="82"/>
      <c r="D58" s="105" t="s">
        <v>101</v>
      </c>
      <c r="E58" s="84" t="s">
        <v>52</v>
      </c>
      <c r="F58" s="53">
        <v>245</v>
      </c>
      <c r="G58" s="1"/>
      <c r="H58" s="126">
        <f t="shared" si="4"/>
        <v>0</v>
      </c>
      <c r="J58" s="44"/>
    </row>
    <row r="59" spans="1:10" ht="15.75" x14ac:dyDescent="0.25">
      <c r="A59" s="85"/>
      <c r="B59" s="103"/>
      <c r="C59" s="82"/>
      <c r="D59" s="105" t="s">
        <v>138</v>
      </c>
      <c r="E59" s="84" t="s">
        <v>52</v>
      </c>
      <c r="F59" s="53">
        <v>33</v>
      </c>
      <c r="G59" s="1"/>
      <c r="H59" s="126">
        <f t="shared" si="4"/>
        <v>0</v>
      </c>
      <c r="J59" s="44"/>
    </row>
    <row r="60" spans="1:10" ht="15.75" x14ac:dyDescent="0.25">
      <c r="A60" s="85"/>
      <c r="B60" s="103"/>
      <c r="C60" s="82"/>
      <c r="D60" s="105" t="s">
        <v>102</v>
      </c>
      <c r="E60" s="84" t="s">
        <v>52</v>
      </c>
      <c r="F60" s="53">
        <v>195</v>
      </c>
      <c r="G60" s="1"/>
      <c r="H60" s="126">
        <f t="shared" si="4"/>
        <v>0</v>
      </c>
      <c r="J60" s="44"/>
    </row>
    <row r="61" spans="1:10" ht="15.75" x14ac:dyDescent="0.25">
      <c r="A61" s="85"/>
      <c r="B61" s="103"/>
      <c r="C61" s="82"/>
      <c r="D61" s="106" t="s">
        <v>146</v>
      </c>
      <c r="E61" s="84" t="s">
        <v>52</v>
      </c>
      <c r="F61" s="53">
        <v>192</v>
      </c>
      <c r="G61" s="1"/>
      <c r="H61" s="126">
        <f t="shared" si="4"/>
        <v>0</v>
      </c>
      <c r="J61" s="44"/>
    </row>
    <row r="62" spans="1:10" ht="15.75" x14ac:dyDescent="0.25">
      <c r="A62" s="85"/>
      <c r="B62" s="86"/>
      <c r="C62" s="82"/>
      <c r="D62" s="87"/>
      <c r="E62" s="84"/>
      <c r="F62" s="53"/>
      <c r="G62" s="1"/>
      <c r="H62" s="130"/>
    </row>
    <row r="63" spans="1:10" ht="16.5" thickBot="1" x14ac:dyDescent="0.3">
      <c r="A63" s="85"/>
      <c r="B63" s="86"/>
      <c r="C63" s="82"/>
      <c r="D63" s="83" t="s">
        <v>13</v>
      </c>
      <c r="E63" s="84"/>
      <c r="F63" s="53"/>
      <c r="G63" s="1"/>
      <c r="H63" s="128">
        <f>SUM(H56:H62)</f>
        <v>0</v>
      </c>
    </row>
    <row r="64" spans="1:10" ht="15.75" x14ac:dyDescent="0.25">
      <c r="A64" s="85"/>
      <c r="B64" s="86"/>
      <c r="C64" s="82"/>
      <c r="D64" s="83"/>
      <c r="E64" s="84"/>
      <c r="F64" s="53"/>
      <c r="G64" s="1"/>
      <c r="H64" s="129"/>
    </row>
    <row r="65" spans="1:10" ht="15.75" x14ac:dyDescent="0.25">
      <c r="A65" s="80">
        <v>7</v>
      </c>
      <c r="B65" s="81"/>
      <c r="C65" s="82"/>
      <c r="D65" s="83" t="s">
        <v>34</v>
      </c>
      <c r="E65" s="84"/>
      <c r="F65" s="53"/>
      <c r="G65" s="1"/>
      <c r="H65" s="126"/>
    </row>
    <row r="66" spans="1:10" ht="15.75" x14ac:dyDescent="0.25">
      <c r="A66" s="85"/>
      <c r="B66" s="86"/>
      <c r="C66" s="82">
        <v>1</v>
      </c>
      <c r="D66" s="87" t="s">
        <v>94</v>
      </c>
      <c r="E66" s="84" t="s">
        <v>52</v>
      </c>
      <c r="F66" s="53">
        <f>[3]Sammendrag!$G$41+[4]Sammendrag!$G$41+[5]Sammendrag!$G$41+[6]Sammendrag!$G$41+[7]Sammendrag!$G$41+[8]Sammendrag!$G$41+[9]Sammendrag!$G$41+(2*0.02*757)</f>
        <v>812.00188874186779</v>
      </c>
      <c r="G66" s="1"/>
      <c r="H66" s="126">
        <f>F66*G66</f>
        <v>0</v>
      </c>
    </row>
    <row r="67" spans="1:10" ht="15.75" x14ac:dyDescent="0.25">
      <c r="A67" s="85"/>
      <c r="B67" s="86"/>
      <c r="C67" s="82">
        <v>2</v>
      </c>
      <c r="D67" s="87" t="s">
        <v>36</v>
      </c>
      <c r="E67" s="84" t="s">
        <v>35</v>
      </c>
      <c r="F67" s="53">
        <v>4</v>
      </c>
      <c r="G67" s="1"/>
      <c r="H67" s="126">
        <f>F67*G67</f>
        <v>0</v>
      </c>
    </row>
    <row r="68" spans="1:10" ht="15.75" x14ac:dyDescent="0.25">
      <c r="A68" s="85"/>
      <c r="B68" s="86"/>
      <c r="C68" s="82">
        <v>3</v>
      </c>
      <c r="D68" s="87" t="s">
        <v>81</v>
      </c>
      <c r="E68" s="84" t="s">
        <v>52</v>
      </c>
      <c r="F68" s="53">
        <f>[3]Sammendrag!$G$40+[4]Sammendrag!$G$40+[5]Sammendrag!$G$40+[6]Sammendrag!$G$40+[7]Sammendrag!$G$40+[8]Sammendrag!$G$40+[9]Sammendrag!$G$40+(2*0.031*757)+(41.25*6)</f>
        <v>1925.9778762962253</v>
      </c>
      <c r="G68" s="1"/>
      <c r="H68" s="126">
        <f t="shared" ref="H68:H82" si="5">F68*G68</f>
        <v>0</v>
      </c>
    </row>
    <row r="69" spans="1:10" ht="15.75" x14ac:dyDescent="0.25">
      <c r="A69" s="85"/>
      <c r="B69" s="86"/>
      <c r="C69" s="82">
        <v>4</v>
      </c>
      <c r="D69" s="87" t="s">
        <v>82</v>
      </c>
      <c r="E69" s="84" t="s">
        <v>35</v>
      </c>
      <c r="F69" s="53">
        <v>14</v>
      </c>
      <c r="G69" s="1"/>
      <c r="H69" s="126">
        <f t="shared" si="5"/>
        <v>0</v>
      </c>
    </row>
    <row r="70" spans="1:10" ht="15.75" x14ac:dyDescent="0.25">
      <c r="A70" s="85"/>
      <c r="B70" s="86"/>
      <c r="C70" s="82">
        <v>5</v>
      </c>
      <c r="D70" s="87" t="s">
        <v>145</v>
      </c>
      <c r="E70" s="84" t="s">
        <v>52</v>
      </c>
      <c r="F70" s="53">
        <f>41.25*6</f>
        <v>247.5</v>
      </c>
      <c r="G70" s="1"/>
      <c r="H70" s="126">
        <f t="shared" ref="H70:H71" si="6">F70*G70</f>
        <v>0</v>
      </c>
    </row>
    <row r="71" spans="1:10" ht="15.75" x14ac:dyDescent="0.25">
      <c r="A71" s="85"/>
      <c r="B71" s="86"/>
      <c r="C71" s="82">
        <v>6</v>
      </c>
      <c r="D71" s="87" t="s">
        <v>82</v>
      </c>
      <c r="E71" s="84" t="s">
        <v>35</v>
      </c>
      <c r="F71" s="53">
        <v>3</v>
      </c>
      <c r="G71" s="1"/>
      <c r="H71" s="126">
        <f t="shared" si="6"/>
        <v>0</v>
      </c>
    </row>
    <row r="72" spans="1:10" ht="15.75" x14ac:dyDescent="0.25">
      <c r="A72" s="85"/>
      <c r="B72" s="86"/>
      <c r="C72" s="82">
        <v>7</v>
      </c>
      <c r="D72" s="87" t="s">
        <v>95</v>
      </c>
      <c r="E72" s="84" t="s">
        <v>52</v>
      </c>
      <c r="F72" s="53">
        <f>[3]Sammendrag!$G$43+[4]Sammendrag!$G$43+[5]Sammendrag!$G$43+[6]Sammendrag!$G$43+[7]Sammendrag!$G$43+[8]Sammendrag!$G$43+[9]Sammendrag!$G$43+(2*0.05*757)</f>
        <v>911.71996759771719</v>
      </c>
      <c r="G72" s="1"/>
      <c r="H72" s="126">
        <f>F72*G72</f>
        <v>0</v>
      </c>
      <c r="J72" s="7"/>
    </row>
    <row r="73" spans="1:10" ht="15.75" x14ac:dyDescent="0.25">
      <c r="A73" s="85"/>
      <c r="B73" s="86"/>
      <c r="C73" s="82">
        <v>8</v>
      </c>
      <c r="D73" s="87" t="s">
        <v>98</v>
      </c>
      <c r="E73" s="84" t="s">
        <v>35</v>
      </c>
      <c r="F73" s="53">
        <v>10</v>
      </c>
      <c r="G73" s="1"/>
      <c r="H73" s="126">
        <f>F73*G73</f>
        <v>0</v>
      </c>
      <c r="J73" s="7"/>
    </row>
    <row r="74" spans="1:10" ht="15.75" x14ac:dyDescent="0.25">
      <c r="A74" s="85"/>
      <c r="B74" s="86"/>
      <c r="C74" s="82">
        <v>9</v>
      </c>
      <c r="D74" s="87" t="s">
        <v>96</v>
      </c>
      <c r="E74" s="84" t="s">
        <v>52</v>
      </c>
      <c r="F74" s="53">
        <f>[3]Sammendrag!$G$42+[4]Sammendrag!$G$42+[5]Sammendrag!$G$42+[6]Sammendrag!$G$42+[7]Sammendrag!$G$42+[8]Sammendrag!$G$42+[9]Sammendrag!$G$42+(2*0.071*757)</f>
        <v>1776.5271447486909</v>
      </c>
      <c r="G74" s="1"/>
      <c r="H74" s="126">
        <f t="shared" si="5"/>
        <v>0</v>
      </c>
    </row>
    <row r="75" spans="1:10" ht="15.75" x14ac:dyDescent="0.25">
      <c r="A75" s="85"/>
      <c r="B75" s="86"/>
      <c r="C75" s="82">
        <v>10</v>
      </c>
      <c r="D75" s="87" t="s">
        <v>97</v>
      </c>
      <c r="E75" s="84" t="s">
        <v>35</v>
      </c>
      <c r="F75" s="53">
        <v>29</v>
      </c>
      <c r="G75" s="1"/>
      <c r="H75" s="126">
        <f t="shared" si="5"/>
        <v>0</v>
      </c>
    </row>
    <row r="76" spans="1:10" ht="15.75" x14ac:dyDescent="0.25">
      <c r="A76" s="85"/>
      <c r="B76" s="86"/>
      <c r="C76" s="82">
        <v>11</v>
      </c>
      <c r="D76" s="91" t="s">
        <v>100</v>
      </c>
      <c r="E76" s="89" t="s">
        <v>18</v>
      </c>
      <c r="F76" s="53">
        <v>5</v>
      </c>
      <c r="G76" s="1"/>
      <c r="H76" s="126">
        <f t="shared" si="5"/>
        <v>0</v>
      </c>
    </row>
    <row r="77" spans="1:10" ht="15.75" x14ac:dyDescent="0.25">
      <c r="A77" s="85"/>
      <c r="B77" s="86"/>
      <c r="C77" s="82">
        <v>12</v>
      </c>
      <c r="D77" s="107" t="s">
        <v>135</v>
      </c>
      <c r="E77" s="89" t="s">
        <v>52</v>
      </c>
      <c r="F77" s="53">
        <v>245</v>
      </c>
      <c r="G77" s="1"/>
      <c r="H77" s="126">
        <f t="shared" si="5"/>
        <v>0</v>
      </c>
    </row>
    <row r="78" spans="1:10" ht="15.75" x14ac:dyDescent="0.25">
      <c r="A78" s="85"/>
      <c r="B78" s="86"/>
      <c r="C78" s="82">
        <v>13</v>
      </c>
      <c r="D78" s="107" t="s">
        <v>136</v>
      </c>
      <c r="E78" s="89" t="s">
        <v>52</v>
      </c>
      <c r="F78" s="53">
        <v>195</v>
      </c>
      <c r="G78" s="1"/>
      <c r="H78" s="126">
        <f t="shared" si="5"/>
        <v>0</v>
      </c>
    </row>
    <row r="79" spans="1:10" ht="15.75" x14ac:dyDescent="0.25">
      <c r="A79" s="85"/>
      <c r="B79" s="86"/>
      <c r="C79" s="82">
        <v>14</v>
      </c>
      <c r="D79" s="106" t="s">
        <v>133</v>
      </c>
      <c r="E79" s="84" t="s">
        <v>52</v>
      </c>
      <c r="F79" s="53">
        <v>33</v>
      </c>
      <c r="G79" s="1"/>
      <c r="H79" s="126">
        <f t="shared" si="5"/>
        <v>0</v>
      </c>
    </row>
    <row r="80" spans="1:10" ht="15.75" x14ac:dyDescent="0.25">
      <c r="A80" s="85"/>
      <c r="B80" s="86"/>
      <c r="C80" s="82">
        <v>15</v>
      </c>
      <c r="D80" s="106" t="s">
        <v>147</v>
      </c>
      <c r="E80" s="84" t="s">
        <v>52</v>
      </c>
      <c r="F80" s="53">
        <v>192</v>
      </c>
      <c r="G80" s="1"/>
      <c r="H80" s="127">
        <f t="shared" si="5"/>
        <v>0</v>
      </c>
    </row>
    <row r="81" spans="1:8" ht="15.75" x14ac:dyDescent="0.25">
      <c r="A81" s="85"/>
      <c r="B81" s="86"/>
      <c r="C81" s="82">
        <v>16</v>
      </c>
      <c r="D81" s="106" t="s">
        <v>149</v>
      </c>
      <c r="E81" s="84" t="s">
        <v>52</v>
      </c>
      <c r="F81" s="53">
        <v>192</v>
      </c>
      <c r="G81" s="1"/>
      <c r="H81" s="127">
        <f t="shared" si="5"/>
        <v>0</v>
      </c>
    </row>
    <row r="82" spans="1:8" ht="15.75" x14ac:dyDescent="0.25">
      <c r="A82" s="85"/>
      <c r="B82" s="86"/>
      <c r="C82" s="82">
        <v>17</v>
      </c>
      <c r="D82" s="87" t="s">
        <v>106</v>
      </c>
      <c r="E82" s="84" t="s">
        <v>18</v>
      </c>
      <c r="F82" s="53">
        <v>4</v>
      </c>
      <c r="G82" s="1"/>
      <c r="H82" s="127">
        <f t="shared" si="5"/>
        <v>0</v>
      </c>
    </row>
    <row r="83" spans="1:8" ht="15.75" x14ac:dyDescent="0.25">
      <c r="A83" s="85"/>
      <c r="B83" s="86"/>
      <c r="C83" s="82"/>
      <c r="D83" s="87"/>
      <c r="E83" s="84"/>
      <c r="F83" s="53"/>
      <c r="G83" s="1"/>
      <c r="H83" s="127"/>
    </row>
    <row r="84" spans="1:8" ht="16.5" thickBot="1" x14ac:dyDescent="0.3">
      <c r="A84" s="85"/>
      <c r="B84" s="86"/>
      <c r="C84" s="82"/>
      <c r="D84" s="83" t="s">
        <v>13</v>
      </c>
      <c r="E84" s="84"/>
      <c r="F84" s="53"/>
      <c r="G84" s="1"/>
      <c r="H84" s="128">
        <f>SUM(H66:H82)</f>
        <v>0</v>
      </c>
    </row>
    <row r="85" spans="1:8" ht="15.75" x14ac:dyDescent="0.25">
      <c r="A85" s="85"/>
      <c r="B85" s="86"/>
      <c r="C85" s="82"/>
      <c r="D85" s="87"/>
      <c r="E85" s="84"/>
      <c r="F85" s="53"/>
      <c r="G85" s="1"/>
      <c r="H85" s="131"/>
    </row>
    <row r="86" spans="1:8" ht="15.75" x14ac:dyDescent="0.25">
      <c r="A86" s="80">
        <v>8</v>
      </c>
      <c r="B86" s="81"/>
      <c r="C86" s="82"/>
      <c r="D86" s="83" t="s">
        <v>37</v>
      </c>
      <c r="E86" s="84"/>
      <c r="F86" s="53"/>
      <c r="G86" s="1"/>
      <c r="H86" s="126"/>
    </row>
    <row r="87" spans="1:8" ht="15.75" x14ac:dyDescent="0.25">
      <c r="A87" s="85"/>
      <c r="B87" s="86">
        <v>1</v>
      </c>
      <c r="C87" s="82"/>
      <c r="D87" s="87" t="s">
        <v>38</v>
      </c>
      <c r="E87" s="84"/>
      <c r="F87" s="53"/>
      <c r="G87" s="1"/>
      <c r="H87" s="126"/>
    </row>
    <row r="88" spans="1:8" ht="15.75" x14ac:dyDescent="0.25">
      <c r="A88" s="85"/>
      <c r="B88" s="86"/>
      <c r="C88" s="90">
        <v>1</v>
      </c>
      <c r="D88" s="91" t="s">
        <v>104</v>
      </c>
      <c r="E88" s="89" t="s">
        <v>17</v>
      </c>
      <c r="F88" s="53">
        <v>184</v>
      </c>
      <c r="G88" s="1"/>
      <c r="H88" s="126">
        <f>G88*F88</f>
        <v>0</v>
      </c>
    </row>
    <row r="89" spans="1:8" ht="15.75" x14ac:dyDescent="0.25">
      <c r="A89" s="85"/>
      <c r="B89" s="86"/>
      <c r="C89" s="90">
        <v>2</v>
      </c>
      <c r="D89" s="91" t="s">
        <v>103</v>
      </c>
      <c r="E89" s="89" t="s">
        <v>17</v>
      </c>
      <c r="F89" s="53">
        <v>184</v>
      </c>
      <c r="G89" s="1"/>
      <c r="H89" s="126">
        <f>G89*F89</f>
        <v>0</v>
      </c>
    </row>
    <row r="90" spans="1:8" ht="15.75" x14ac:dyDescent="0.25">
      <c r="A90" s="85"/>
      <c r="B90" s="86"/>
      <c r="C90" s="90">
        <v>3</v>
      </c>
      <c r="D90" s="91" t="s">
        <v>141</v>
      </c>
      <c r="E90" s="89" t="s">
        <v>17</v>
      </c>
      <c r="F90" s="53">
        <v>120</v>
      </c>
      <c r="G90" s="1"/>
      <c r="H90" s="126">
        <f t="shared" ref="H90:H92" si="7">G90*F90</f>
        <v>0</v>
      </c>
    </row>
    <row r="91" spans="1:8" ht="15.75" x14ac:dyDescent="0.25">
      <c r="A91" s="85"/>
      <c r="B91" s="86"/>
      <c r="C91" s="90">
        <v>4</v>
      </c>
      <c r="D91" s="91" t="s">
        <v>142</v>
      </c>
      <c r="E91" s="89" t="s">
        <v>17</v>
      </c>
      <c r="F91" s="53">
        <v>53</v>
      </c>
      <c r="G91" s="1"/>
      <c r="H91" s="126">
        <f t="shared" si="7"/>
        <v>0</v>
      </c>
    </row>
    <row r="92" spans="1:8" ht="15.75" x14ac:dyDescent="0.25">
      <c r="A92" s="85"/>
      <c r="B92" s="86"/>
      <c r="C92" s="90">
        <v>5</v>
      </c>
      <c r="D92" s="91" t="s">
        <v>105</v>
      </c>
      <c r="E92" s="89" t="s">
        <v>17</v>
      </c>
      <c r="F92" s="53">
        <v>53</v>
      </c>
      <c r="G92" s="1"/>
      <c r="H92" s="126">
        <f t="shared" si="7"/>
        <v>0</v>
      </c>
    </row>
    <row r="93" spans="1:8" ht="15.75" x14ac:dyDescent="0.25">
      <c r="A93" s="85"/>
      <c r="B93" s="86"/>
      <c r="C93" s="90">
        <v>6</v>
      </c>
      <c r="D93" s="91" t="s">
        <v>107</v>
      </c>
      <c r="E93" s="89" t="s">
        <v>17</v>
      </c>
      <c r="F93" s="53">
        <v>27</v>
      </c>
      <c r="G93" s="1"/>
      <c r="H93" s="126">
        <f>G93*F93</f>
        <v>0</v>
      </c>
    </row>
    <row r="94" spans="1:8" ht="15.75" x14ac:dyDescent="0.25">
      <c r="A94" s="85"/>
      <c r="B94" s="86"/>
      <c r="C94" s="90">
        <v>7</v>
      </c>
      <c r="D94" s="107" t="s">
        <v>137</v>
      </c>
      <c r="E94" s="89" t="s">
        <v>17</v>
      </c>
      <c r="F94" s="53">
        <v>15</v>
      </c>
      <c r="G94" s="1"/>
      <c r="H94" s="126">
        <f t="shared" ref="H94" si="8">F94*G94</f>
        <v>0</v>
      </c>
    </row>
    <row r="95" spans="1:8" ht="15.75" x14ac:dyDescent="0.25">
      <c r="A95" s="85"/>
      <c r="B95" s="86"/>
      <c r="C95" s="90">
        <v>8</v>
      </c>
      <c r="D95" s="107" t="s">
        <v>108</v>
      </c>
      <c r="E95" s="89" t="s">
        <v>17</v>
      </c>
      <c r="F95" s="53">
        <v>22</v>
      </c>
      <c r="G95" s="1"/>
      <c r="H95" s="126">
        <f t="shared" ref="H95" si="9">F95*G95</f>
        <v>0</v>
      </c>
    </row>
    <row r="96" spans="1:8" ht="15.75" x14ac:dyDescent="0.25">
      <c r="A96" s="85"/>
      <c r="B96" s="86"/>
      <c r="C96" s="90"/>
      <c r="D96" s="108"/>
      <c r="E96" s="89"/>
      <c r="F96" s="53"/>
      <c r="G96" s="1"/>
      <c r="H96" s="127"/>
    </row>
    <row r="97" spans="1:8" ht="16.5" thickBot="1" x14ac:dyDescent="0.3">
      <c r="A97" s="109"/>
      <c r="B97" s="110"/>
      <c r="C97" s="82"/>
      <c r="D97" s="83" t="s">
        <v>13</v>
      </c>
      <c r="E97" s="84"/>
      <c r="F97" s="56"/>
      <c r="G97" s="66"/>
      <c r="H97" s="128">
        <f>SUM(H87:H95)</f>
        <v>0</v>
      </c>
    </row>
    <row r="98" spans="1:8" ht="15.75" x14ac:dyDescent="0.25">
      <c r="A98" s="80"/>
      <c r="B98" s="81"/>
      <c r="C98" s="82"/>
      <c r="D98" s="87"/>
      <c r="E98" s="84"/>
      <c r="F98" s="53"/>
      <c r="G98" s="1"/>
      <c r="H98" s="131"/>
    </row>
    <row r="99" spans="1:8" ht="15.75" x14ac:dyDescent="0.25">
      <c r="A99" s="80">
        <v>9</v>
      </c>
      <c r="B99" s="81"/>
      <c r="C99" s="82"/>
      <c r="D99" s="83" t="s">
        <v>39</v>
      </c>
      <c r="E99" s="84"/>
      <c r="F99" s="53"/>
      <c r="G99" s="1"/>
      <c r="H99" s="126"/>
    </row>
    <row r="100" spans="1:8" ht="15.75" x14ac:dyDescent="0.25">
      <c r="A100" s="85"/>
      <c r="B100" s="86">
        <v>1</v>
      </c>
      <c r="C100" s="82"/>
      <c r="D100" s="87" t="s">
        <v>40</v>
      </c>
      <c r="E100" s="84"/>
      <c r="F100" s="53"/>
      <c r="G100" s="1"/>
      <c r="H100" s="126"/>
    </row>
    <row r="101" spans="1:8" ht="18" x14ac:dyDescent="0.25">
      <c r="A101" s="85"/>
      <c r="B101" s="86"/>
      <c r="C101" s="82">
        <v>1</v>
      </c>
      <c r="D101" s="87" t="s">
        <v>85</v>
      </c>
      <c r="E101" s="84" t="s">
        <v>21</v>
      </c>
      <c r="F101" s="53">
        <v>50</v>
      </c>
      <c r="G101" s="1"/>
      <c r="H101" s="126">
        <f>F101*G101</f>
        <v>0</v>
      </c>
    </row>
    <row r="102" spans="1:8" ht="15.75" x14ac:dyDescent="0.25">
      <c r="A102" s="85"/>
      <c r="B102" s="86"/>
      <c r="C102" s="82">
        <v>2</v>
      </c>
      <c r="D102" s="87" t="s">
        <v>41</v>
      </c>
      <c r="E102" s="84" t="s">
        <v>18</v>
      </c>
      <c r="F102" s="53">
        <v>19</v>
      </c>
      <c r="G102" s="1"/>
      <c r="H102" s="126">
        <f t="shared" ref="H102:H108" si="10">G102*F102</f>
        <v>0</v>
      </c>
    </row>
    <row r="103" spans="1:8" ht="15.75" x14ac:dyDescent="0.25">
      <c r="A103" s="85"/>
      <c r="B103" s="86"/>
      <c r="C103" s="82">
        <v>3</v>
      </c>
      <c r="D103" s="87" t="s">
        <v>42</v>
      </c>
      <c r="E103" s="84" t="s">
        <v>18</v>
      </c>
      <c r="F103" s="53">
        <v>4</v>
      </c>
      <c r="G103" s="1"/>
      <c r="H103" s="126">
        <f>G103*F103</f>
        <v>0</v>
      </c>
    </row>
    <row r="104" spans="1:8" ht="15.75" x14ac:dyDescent="0.25">
      <c r="A104" s="85"/>
      <c r="B104" s="86"/>
      <c r="C104" s="82">
        <v>4</v>
      </c>
      <c r="D104" s="87" t="s">
        <v>113</v>
      </c>
      <c r="E104" s="84" t="s">
        <v>17</v>
      </c>
      <c r="F104" s="53">
        <v>33</v>
      </c>
      <c r="G104" s="1"/>
      <c r="H104" s="126">
        <f t="shared" si="10"/>
        <v>0</v>
      </c>
    </row>
    <row r="105" spans="1:8" ht="15.75" x14ac:dyDescent="0.25">
      <c r="A105" s="85"/>
      <c r="B105" s="86"/>
      <c r="C105" s="82">
        <v>5</v>
      </c>
      <c r="D105" s="87" t="s">
        <v>112</v>
      </c>
      <c r="E105" s="84" t="s">
        <v>17</v>
      </c>
      <c r="F105" s="53">
        <v>723</v>
      </c>
      <c r="G105" s="1"/>
      <c r="H105" s="126">
        <f t="shared" si="10"/>
        <v>0</v>
      </c>
    </row>
    <row r="106" spans="1:8" ht="15.75" x14ac:dyDescent="0.25">
      <c r="A106" s="85"/>
      <c r="B106" s="86"/>
      <c r="C106" s="82"/>
      <c r="D106" s="87"/>
      <c r="E106" s="84"/>
      <c r="F106" s="53"/>
      <c r="G106" s="1"/>
      <c r="H106" s="126">
        <f t="shared" si="10"/>
        <v>0</v>
      </c>
    </row>
    <row r="107" spans="1:8" ht="15.75" x14ac:dyDescent="0.25">
      <c r="A107" s="85"/>
      <c r="B107" s="86">
        <v>2</v>
      </c>
      <c r="C107" s="82"/>
      <c r="D107" s="87" t="s">
        <v>114</v>
      </c>
      <c r="E107" s="84"/>
      <c r="F107" s="53"/>
      <c r="G107" s="1"/>
      <c r="H107" s="126">
        <f t="shared" si="10"/>
        <v>0</v>
      </c>
    </row>
    <row r="108" spans="1:8" ht="15.75" x14ac:dyDescent="0.25">
      <c r="A108" s="85"/>
      <c r="B108" s="86"/>
      <c r="C108" s="82">
        <v>1</v>
      </c>
      <c r="D108" s="87" t="s">
        <v>115</v>
      </c>
      <c r="E108" s="84" t="s">
        <v>17</v>
      </c>
      <c r="F108" s="53">
        <v>1200</v>
      </c>
      <c r="G108" s="1"/>
      <c r="H108" s="126">
        <f t="shared" si="10"/>
        <v>0</v>
      </c>
    </row>
    <row r="109" spans="1:8" ht="15.75" x14ac:dyDescent="0.25">
      <c r="A109" s="85"/>
      <c r="B109" s="86"/>
      <c r="C109" s="111"/>
      <c r="D109" s="112"/>
      <c r="E109" s="113"/>
      <c r="F109" s="57"/>
      <c r="G109" s="1"/>
      <c r="H109" s="127"/>
    </row>
    <row r="110" spans="1:8" ht="16.5" thickBot="1" x14ac:dyDescent="0.3">
      <c r="A110" s="85"/>
      <c r="B110" s="86"/>
      <c r="C110" s="82"/>
      <c r="D110" s="83" t="s">
        <v>43</v>
      </c>
      <c r="E110" s="84"/>
      <c r="F110" s="56"/>
      <c r="G110" s="66"/>
      <c r="H110" s="128">
        <f>SUM(H100:H109)</f>
        <v>0</v>
      </c>
    </row>
    <row r="111" spans="1:8" ht="15.75" x14ac:dyDescent="0.25">
      <c r="A111" s="85"/>
      <c r="B111" s="86"/>
      <c r="C111" s="82"/>
      <c r="D111" s="87"/>
      <c r="E111" s="84"/>
      <c r="F111" s="53"/>
      <c r="G111" s="1"/>
      <c r="H111" s="126"/>
    </row>
    <row r="112" spans="1:8" ht="15.75" x14ac:dyDescent="0.25">
      <c r="A112" s="80">
        <v>10</v>
      </c>
      <c r="B112" s="81"/>
      <c r="C112" s="82"/>
      <c r="D112" s="83" t="s">
        <v>44</v>
      </c>
      <c r="E112" s="84"/>
      <c r="F112" s="53"/>
      <c r="G112" s="1"/>
      <c r="H112" s="126"/>
    </row>
    <row r="113" spans="1:8" ht="15.75" x14ac:dyDescent="0.25">
      <c r="A113" s="85"/>
      <c r="B113" s="86"/>
      <c r="C113" s="82">
        <v>1</v>
      </c>
      <c r="D113" s="114" t="s">
        <v>132</v>
      </c>
      <c r="E113" s="84" t="s">
        <v>16</v>
      </c>
      <c r="F113" s="53">
        <v>2</v>
      </c>
      <c r="G113" s="1"/>
      <c r="H113" s="126">
        <f>F113*G113</f>
        <v>0</v>
      </c>
    </row>
    <row r="114" spans="1:8" ht="15.75" x14ac:dyDescent="0.25">
      <c r="A114" s="85"/>
      <c r="B114" s="86"/>
      <c r="C114" s="82">
        <v>2</v>
      </c>
      <c r="D114" s="114" t="s">
        <v>116</v>
      </c>
      <c r="E114" s="84" t="s">
        <v>16</v>
      </c>
      <c r="F114" s="53">
        <v>2</v>
      </c>
      <c r="G114" s="1"/>
      <c r="H114" s="126">
        <f t="shared" ref="H114:H127" si="11">F114*G114</f>
        <v>0</v>
      </c>
    </row>
    <row r="115" spans="1:8" ht="15.75" x14ac:dyDescent="0.25">
      <c r="A115" s="85"/>
      <c r="B115" s="86"/>
      <c r="C115" s="82">
        <v>3</v>
      </c>
      <c r="D115" s="114" t="s">
        <v>123</v>
      </c>
      <c r="E115" s="84" t="s">
        <v>16</v>
      </c>
      <c r="F115" s="53">
        <v>2</v>
      </c>
      <c r="G115" s="1"/>
      <c r="H115" s="126">
        <f t="shared" si="11"/>
        <v>0</v>
      </c>
    </row>
    <row r="116" spans="1:8" ht="15.75" x14ac:dyDescent="0.25">
      <c r="A116" s="85"/>
      <c r="B116" s="86"/>
      <c r="C116" s="82">
        <v>4</v>
      </c>
      <c r="D116" s="114" t="s">
        <v>122</v>
      </c>
      <c r="E116" s="84" t="s">
        <v>16</v>
      </c>
      <c r="F116" s="53">
        <v>2</v>
      </c>
      <c r="G116" s="1"/>
      <c r="H116" s="126">
        <f t="shared" si="11"/>
        <v>0</v>
      </c>
    </row>
    <row r="117" spans="1:8" ht="15.75" x14ac:dyDescent="0.25">
      <c r="A117" s="85"/>
      <c r="B117" s="86"/>
      <c r="C117" s="82">
        <v>5</v>
      </c>
      <c r="D117" s="105" t="s">
        <v>131</v>
      </c>
      <c r="E117" s="84" t="s">
        <v>16</v>
      </c>
      <c r="F117" s="53">
        <v>4</v>
      </c>
      <c r="G117" s="1"/>
      <c r="H117" s="126">
        <f t="shared" si="11"/>
        <v>0</v>
      </c>
    </row>
    <row r="118" spans="1:8" ht="15.75" x14ac:dyDescent="0.25">
      <c r="A118" s="85"/>
      <c r="B118" s="86"/>
      <c r="C118" s="82">
        <v>6</v>
      </c>
      <c r="D118" s="105" t="s">
        <v>130</v>
      </c>
      <c r="E118" s="84" t="s">
        <v>16</v>
      </c>
      <c r="F118" s="53">
        <v>5</v>
      </c>
      <c r="G118" s="1"/>
      <c r="H118" s="126">
        <f t="shared" si="11"/>
        <v>0</v>
      </c>
    </row>
    <row r="119" spans="1:8" ht="15.75" x14ac:dyDescent="0.25">
      <c r="A119" s="85"/>
      <c r="B119" s="86"/>
      <c r="C119" s="82">
        <v>7</v>
      </c>
      <c r="D119" s="105" t="s">
        <v>128</v>
      </c>
      <c r="E119" s="84" t="s">
        <v>16</v>
      </c>
      <c r="F119" s="53">
        <v>13</v>
      </c>
      <c r="G119" s="1"/>
      <c r="H119" s="126">
        <f t="shared" si="11"/>
        <v>0</v>
      </c>
    </row>
    <row r="120" spans="1:8" ht="15.75" x14ac:dyDescent="0.25">
      <c r="A120" s="85"/>
      <c r="B120" s="86"/>
      <c r="C120" s="82">
        <v>8</v>
      </c>
      <c r="D120" s="105" t="s">
        <v>129</v>
      </c>
      <c r="E120" s="84" t="s">
        <v>16</v>
      </c>
      <c r="F120" s="53">
        <v>2</v>
      </c>
      <c r="G120" s="1"/>
      <c r="H120" s="126">
        <f t="shared" si="11"/>
        <v>0</v>
      </c>
    </row>
    <row r="121" spans="1:8" ht="15.75" x14ac:dyDescent="0.25">
      <c r="A121" s="85"/>
      <c r="B121" s="86"/>
      <c r="C121" s="82">
        <v>9</v>
      </c>
      <c r="D121" s="105" t="s">
        <v>124</v>
      </c>
      <c r="E121" s="84" t="s">
        <v>16</v>
      </c>
      <c r="F121" s="53">
        <v>1</v>
      </c>
      <c r="G121" s="1"/>
      <c r="H121" s="126">
        <f t="shared" si="11"/>
        <v>0</v>
      </c>
    </row>
    <row r="122" spans="1:8" ht="15.75" x14ac:dyDescent="0.25">
      <c r="A122" s="85"/>
      <c r="B122" s="86"/>
      <c r="C122" s="82">
        <v>10</v>
      </c>
      <c r="D122" s="105" t="s">
        <v>125</v>
      </c>
      <c r="E122" s="84" t="s">
        <v>16</v>
      </c>
      <c r="F122" s="53">
        <v>1</v>
      </c>
      <c r="G122" s="1"/>
      <c r="H122" s="126">
        <f t="shared" si="11"/>
        <v>0</v>
      </c>
    </row>
    <row r="123" spans="1:8" ht="15.75" x14ac:dyDescent="0.25">
      <c r="A123" s="85"/>
      <c r="B123" s="86"/>
      <c r="C123" s="82">
        <v>11</v>
      </c>
      <c r="D123" s="115" t="s">
        <v>156</v>
      </c>
      <c r="E123" s="84" t="s">
        <v>16</v>
      </c>
      <c r="F123" s="53">
        <v>2</v>
      </c>
      <c r="G123" s="1"/>
      <c r="H123" s="126">
        <f t="shared" si="11"/>
        <v>0</v>
      </c>
    </row>
    <row r="124" spans="1:8" ht="15.75" x14ac:dyDescent="0.25">
      <c r="A124" s="85"/>
      <c r="B124" s="86"/>
      <c r="C124" s="82">
        <v>12</v>
      </c>
      <c r="D124" s="116" t="s">
        <v>117</v>
      </c>
      <c r="E124" s="84" t="s">
        <v>16</v>
      </c>
      <c r="F124" s="53">
        <v>1</v>
      </c>
      <c r="G124" s="1"/>
      <c r="H124" s="126">
        <f t="shared" si="11"/>
        <v>0</v>
      </c>
    </row>
    <row r="125" spans="1:8" ht="15.75" x14ac:dyDescent="0.25">
      <c r="A125" s="85"/>
      <c r="B125" s="86"/>
      <c r="C125" s="82">
        <v>13</v>
      </c>
      <c r="D125" s="116" t="s">
        <v>121</v>
      </c>
      <c r="E125" s="84" t="s">
        <v>16</v>
      </c>
      <c r="F125" s="53">
        <v>1</v>
      </c>
      <c r="G125" s="1"/>
      <c r="H125" s="126">
        <f t="shared" si="11"/>
        <v>0</v>
      </c>
    </row>
    <row r="126" spans="1:8" ht="15.75" x14ac:dyDescent="0.25">
      <c r="A126" s="85"/>
      <c r="B126" s="86"/>
      <c r="C126" s="82">
        <v>14</v>
      </c>
      <c r="D126" s="115" t="s">
        <v>157</v>
      </c>
      <c r="E126" s="84" t="s">
        <v>16</v>
      </c>
      <c r="F126" s="53">
        <v>31</v>
      </c>
      <c r="G126" s="1"/>
      <c r="H126" s="126">
        <f t="shared" si="11"/>
        <v>0</v>
      </c>
    </row>
    <row r="127" spans="1:8" ht="15.75" x14ac:dyDescent="0.25">
      <c r="A127" s="85"/>
      <c r="B127" s="86"/>
      <c r="C127" s="82">
        <v>15</v>
      </c>
      <c r="D127" s="117" t="s">
        <v>150</v>
      </c>
      <c r="E127" s="84" t="s">
        <v>16</v>
      </c>
      <c r="F127" s="53">
        <v>10</v>
      </c>
      <c r="G127" s="1"/>
      <c r="H127" s="127">
        <f t="shared" si="11"/>
        <v>0</v>
      </c>
    </row>
    <row r="128" spans="1:8" ht="15.75" x14ac:dyDescent="0.25">
      <c r="A128" s="85"/>
      <c r="B128" s="86"/>
      <c r="C128" s="82"/>
      <c r="D128" s="87"/>
      <c r="E128" s="84"/>
      <c r="F128" s="53"/>
      <c r="G128" s="1"/>
      <c r="H128" s="127"/>
    </row>
    <row r="129" spans="1:8" ht="16.5" thickBot="1" x14ac:dyDescent="0.3">
      <c r="A129" s="85"/>
      <c r="B129" s="86"/>
      <c r="C129" s="82"/>
      <c r="D129" s="83" t="s">
        <v>43</v>
      </c>
      <c r="E129" s="102"/>
      <c r="F129" s="56"/>
      <c r="G129" s="66"/>
      <c r="H129" s="128">
        <f>SUM(H113:H127)</f>
        <v>0</v>
      </c>
    </row>
    <row r="130" spans="1:8" ht="15.75" x14ac:dyDescent="0.25">
      <c r="A130" s="85"/>
      <c r="B130" s="86"/>
      <c r="C130" s="82"/>
      <c r="D130" s="83"/>
      <c r="E130" s="102"/>
      <c r="F130" s="56"/>
      <c r="G130" s="66"/>
      <c r="H130" s="129"/>
    </row>
    <row r="131" spans="1:8" ht="15.75" x14ac:dyDescent="0.25">
      <c r="A131" s="80">
        <v>11</v>
      </c>
      <c r="B131" s="81"/>
      <c r="C131" s="82"/>
      <c r="D131" s="83" t="s">
        <v>45</v>
      </c>
      <c r="E131" s="102"/>
      <c r="F131" s="56"/>
      <c r="G131" s="66"/>
      <c r="H131" s="132"/>
    </row>
    <row r="132" spans="1:8" ht="15.75" x14ac:dyDescent="0.25">
      <c r="A132" s="85"/>
      <c r="B132" s="86"/>
      <c r="C132" s="82">
        <v>1</v>
      </c>
      <c r="D132" s="87" t="s">
        <v>155</v>
      </c>
      <c r="E132" s="84" t="s">
        <v>17</v>
      </c>
      <c r="F132" s="56">
        <v>750</v>
      </c>
      <c r="G132" s="66"/>
      <c r="H132" s="127">
        <f>F132*G132</f>
        <v>0</v>
      </c>
    </row>
    <row r="133" spans="1:8" ht="15.75" x14ac:dyDescent="0.25">
      <c r="A133" s="85"/>
      <c r="B133" s="86"/>
      <c r="C133" s="82">
        <v>2</v>
      </c>
      <c r="D133" s="87" t="s">
        <v>126</v>
      </c>
      <c r="E133" s="84" t="s">
        <v>18</v>
      </c>
      <c r="F133" s="56">
        <v>12</v>
      </c>
      <c r="G133" s="1"/>
      <c r="H133" s="127">
        <f t="shared" ref="H133:H135" si="12">F133*G133</f>
        <v>0</v>
      </c>
    </row>
    <row r="134" spans="1:8" ht="30" x14ac:dyDescent="0.25">
      <c r="A134" s="85"/>
      <c r="B134" s="86"/>
      <c r="C134" s="82">
        <v>3</v>
      </c>
      <c r="D134" s="87" t="s">
        <v>158</v>
      </c>
      <c r="E134" s="84" t="s">
        <v>18</v>
      </c>
      <c r="F134" s="56">
        <v>14</v>
      </c>
      <c r="G134" s="1"/>
      <c r="H134" s="127">
        <f t="shared" si="12"/>
        <v>0</v>
      </c>
    </row>
    <row r="135" spans="1:8" ht="15.75" x14ac:dyDescent="0.25">
      <c r="A135" s="85"/>
      <c r="B135" s="86"/>
      <c r="C135" s="82">
        <v>4</v>
      </c>
      <c r="D135" s="87" t="s">
        <v>127</v>
      </c>
      <c r="E135" s="84" t="s">
        <v>17</v>
      </c>
      <c r="F135" s="56">
        <v>560</v>
      </c>
      <c r="G135" s="66"/>
      <c r="H135" s="127">
        <f t="shared" si="12"/>
        <v>0</v>
      </c>
    </row>
    <row r="136" spans="1:8" ht="15.75" x14ac:dyDescent="0.25">
      <c r="A136" s="85"/>
      <c r="B136" s="86"/>
      <c r="C136" s="82"/>
      <c r="D136" s="87"/>
      <c r="E136" s="84"/>
      <c r="F136" s="53"/>
      <c r="G136" s="1"/>
      <c r="H136" s="126"/>
    </row>
    <row r="137" spans="1:8" ht="16.5" thickBot="1" x14ac:dyDescent="0.3">
      <c r="A137" s="109"/>
      <c r="B137" s="110"/>
      <c r="C137" s="82"/>
      <c r="D137" s="83" t="s">
        <v>13</v>
      </c>
      <c r="E137" s="84"/>
      <c r="F137" s="56"/>
      <c r="G137" s="66"/>
      <c r="H137" s="128">
        <f>SUM(H132:H135)</f>
        <v>0</v>
      </c>
    </row>
    <row r="138" spans="1:8" ht="15.75" x14ac:dyDescent="0.25">
      <c r="A138" s="109"/>
      <c r="B138" s="110"/>
      <c r="C138" s="82"/>
      <c r="D138" s="83"/>
      <c r="E138" s="84"/>
      <c r="F138" s="56"/>
      <c r="G138" s="66"/>
      <c r="H138" s="127"/>
    </row>
    <row r="139" spans="1:8" ht="15.75" x14ac:dyDescent="0.25">
      <c r="A139" s="80">
        <v>12</v>
      </c>
      <c r="B139" s="110"/>
      <c r="C139" s="82"/>
      <c r="D139" s="83" t="s">
        <v>83</v>
      </c>
      <c r="E139" s="84"/>
      <c r="F139" s="56"/>
      <c r="G139" s="66"/>
      <c r="H139" s="127"/>
    </row>
    <row r="140" spans="1:8" x14ac:dyDescent="0.25">
      <c r="A140" s="109"/>
      <c r="B140" s="110"/>
      <c r="C140" s="82">
        <v>1</v>
      </c>
      <c r="D140" s="87" t="s">
        <v>118</v>
      </c>
      <c r="E140" s="84" t="s">
        <v>46</v>
      </c>
      <c r="F140" s="56">
        <v>1</v>
      </c>
      <c r="G140" s="66"/>
      <c r="H140" s="127">
        <f>F140*G140</f>
        <v>0</v>
      </c>
    </row>
    <row r="141" spans="1:8" x14ac:dyDescent="0.25">
      <c r="A141" s="109"/>
      <c r="B141" s="110"/>
      <c r="C141" s="82">
        <v>2</v>
      </c>
      <c r="D141" s="87" t="s">
        <v>119</v>
      </c>
      <c r="E141" s="84" t="s">
        <v>46</v>
      </c>
      <c r="F141" s="56">
        <v>1</v>
      </c>
      <c r="G141" s="66"/>
      <c r="H141" s="127">
        <f t="shared" ref="H141:H149" si="13">F141*G141</f>
        <v>0</v>
      </c>
    </row>
    <row r="142" spans="1:8" x14ac:dyDescent="0.25">
      <c r="A142" s="109"/>
      <c r="B142" s="110"/>
      <c r="C142" s="82"/>
      <c r="D142" s="87"/>
      <c r="E142" s="84"/>
      <c r="F142" s="56"/>
      <c r="G142" s="66"/>
      <c r="H142" s="127"/>
    </row>
    <row r="143" spans="1:8" ht="16.5" thickBot="1" x14ac:dyDescent="0.3">
      <c r="A143" s="109"/>
      <c r="B143" s="110"/>
      <c r="C143" s="82"/>
      <c r="D143" s="83" t="s">
        <v>13</v>
      </c>
      <c r="E143" s="84"/>
      <c r="F143" s="56"/>
      <c r="G143" s="66"/>
      <c r="H143" s="128">
        <f>SUM(H139:H141)</f>
        <v>0</v>
      </c>
    </row>
    <row r="144" spans="1:8" x14ac:dyDescent="0.25">
      <c r="A144" s="109"/>
      <c r="B144" s="110"/>
      <c r="C144" s="82"/>
      <c r="D144" s="87"/>
      <c r="E144" s="84"/>
      <c r="F144" s="56"/>
      <c r="G144" s="66"/>
      <c r="H144" s="127">
        <f t="shared" si="13"/>
        <v>0</v>
      </c>
    </row>
    <row r="145" spans="1:8" ht="15.75" x14ac:dyDescent="0.25">
      <c r="A145" s="80">
        <v>13</v>
      </c>
      <c r="B145" s="110"/>
      <c r="C145" s="82"/>
      <c r="D145" s="83" t="s">
        <v>47</v>
      </c>
      <c r="E145" s="84"/>
      <c r="F145" s="56"/>
      <c r="G145" s="66"/>
      <c r="H145" s="127">
        <f t="shared" si="13"/>
        <v>0</v>
      </c>
    </row>
    <row r="146" spans="1:8" ht="15.75" x14ac:dyDescent="0.25">
      <c r="A146" s="85"/>
      <c r="B146" s="86"/>
      <c r="C146" s="82">
        <v>1</v>
      </c>
      <c r="D146" s="87" t="s">
        <v>48</v>
      </c>
      <c r="E146" s="84" t="s">
        <v>46</v>
      </c>
      <c r="F146" s="53">
        <v>1</v>
      </c>
      <c r="G146" s="1"/>
      <c r="H146" s="127">
        <f t="shared" si="13"/>
        <v>0</v>
      </c>
    </row>
    <row r="147" spans="1:8" ht="15.75" x14ac:dyDescent="0.25">
      <c r="A147" s="85"/>
      <c r="B147" s="86"/>
      <c r="C147" s="82">
        <v>2</v>
      </c>
      <c r="D147" s="87" t="s">
        <v>49</v>
      </c>
      <c r="E147" s="84" t="s">
        <v>46</v>
      </c>
      <c r="F147" s="53">
        <v>1</v>
      </c>
      <c r="G147" s="1"/>
      <c r="H147" s="127">
        <f t="shared" si="13"/>
        <v>0</v>
      </c>
    </row>
    <row r="148" spans="1:8" ht="15.75" x14ac:dyDescent="0.25">
      <c r="A148" s="85"/>
      <c r="B148" s="86"/>
      <c r="C148" s="82">
        <v>3</v>
      </c>
      <c r="D148" s="87" t="s">
        <v>120</v>
      </c>
      <c r="E148" s="84" t="s">
        <v>46</v>
      </c>
      <c r="F148" s="53">
        <v>2</v>
      </c>
      <c r="G148" s="1"/>
      <c r="H148" s="127">
        <f t="shared" si="13"/>
        <v>0</v>
      </c>
    </row>
    <row r="149" spans="1:8" ht="15.75" x14ac:dyDescent="0.25">
      <c r="A149" s="85"/>
      <c r="B149" s="86"/>
      <c r="C149" s="111"/>
      <c r="D149" s="83"/>
      <c r="E149" s="113"/>
      <c r="F149" s="57"/>
      <c r="G149" s="67"/>
      <c r="H149" s="127">
        <f t="shared" si="13"/>
        <v>0</v>
      </c>
    </row>
    <row r="150" spans="1:8" ht="16.5" thickBot="1" x14ac:dyDescent="0.3">
      <c r="A150" s="118"/>
      <c r="B150" s="119"/>
      <c r="C150" s="120"/>
      <c r="D150" s="121" t="s">
        <v>13</v>
      </c>
      <c r="E150" s="122"/>
      <c r="F150" s="58"/>
      <c r="G150" s="68"/>
      <c r="H150" s="133">
        <f>SUM(H146:H148)</f>
        <v>0</v>
      </c>
    </row>
    <row r="151" spans="1:8" x14ac:dyDescent="0.25">
      <c r="A151" s="123"/>
      <c r="B151" s="123"/>
      <c r="C151" s="123"/>
      <c r="D151" s="124"/>
      <c r="E151" s="123"/>
      <c r="F151" s="69"/>
      <c r="G151" s="70"/>
      <c r="H151" s="70"/>
    </row>
    <row r="152" spans="1:8" x14ac:dyDescent="0.25">
      <c r="A152" s="123"/>
      <c r="B152" s="123"/>
      <c r="C152" s="123"/>
      <c r="D152" s="124"/>
      <c r="E152" s="123"/>
      <c r="F152" s="69"/>
      <c r="G152" s="70"/>
      <c r="H152" s="70"/>
    </row>
    <row r="153" spans="1:8" x14ac:dyDescent="0.25">
      <c r="A153" s="123"/>
      <c r="B153" s="123"/>
      <c r="C153" s="123"/>
      <c r="D153" s="124"/>
      <c r="E153" s="123"/>
      <c r="F153" s="69"/>
      <c r="G153" s="70"/>
      <c r="H153" s="70"/>
    </row>
    <row r="154" spans="1:8" x14ac:dyDescent="0.25">
      <c r="A154" s="123"/>
      <c r="B154" s="123"/>
      <c r="C154" s="123"/>
      <c r="D154" s="124"/>
      <c r="E154" s="123"/>
      <c r="F154" s="69"/>
      <c r="G154" s="70"/>
      <c r="H154" s="70"/>
    </row>
    <row r="155" spans="1:8" x14ac:dyDescent="0.25">
      <c r="A155" s="123"/>
      <c r="B155" s="123"/>
      <c r="C155" s="123"/>
      <c r="D155" s="124"/>
      <c r="E155" s="123"/>
      <c r="F155" s="69"/>
      <c r="G155" s="70"/>
      <c r="H155" s="70"/>
    </row>
    <row r="156" spans="1:8" x14ac:dyDescent="0.25">
      <c r="A156" s="123"/>
      <c r="B156" s="123"/>
      <c r="C156" s="123"/>
      <c r="D156" s="124"/>
      <c r="E156" s="123"/>
      <c r="F156" s="69"/>
      <c r="G156" s="70"/>
      <c r="H156" s="70"/>
    </row>
    <row r="157" spans="1:8" x14ac:dyDescent="0.25">
      <c r="A157" s="123"/>
      <c r="B157" s="123"/>
      <c r="C157" s="123"/>
      <c r="D157" s="124"/>
      <c r="E157" s="123"/>
      <c r="F157" s="69"/>
      <c r="G157" s="70"/>
      <c r="H157" s="70"/>
    </row>
    <row r="158" spans="1:8" x14ac:dyDescent="0.25">
      <c r="A158" s="123"/>
      <c r="B158" s="123"/>
      <c r="C158" s="123"/>
      <c r="D158" s="124"/>
      <c r="E158" s="123"/>
      <c r="F158" s="69"/>
      <c r="G158" s="70"/>
      <c r="H158" s="70"/>
    </row>
    <row r="159" spans="1:8" x14ac:dyDescent="0.25">
      <c r="A159" s="123"/>
      <c r="B159" s="123"/>
      <c r="C159" s="123"/>
      <c r="D159" s="124"/>
      <c r="E159" s="123"/>
      <c r="F159" s="69"/>
      <c r="G159" s="70"/>
      <c r="H159" s="70"/>
    </row>
    <row r="160" spans="1:8" x14ac:dyDescent="0.25">
      <c r="A160" s="123"/>
      <c r="B160" s="123"/>
      <c r="C160" s="123"/>
      <c r="D160" s="124"/>
      <c r="E160" s="123"/>
      <c r="F160" s="69"/>
      <c r="G160" s="70"/>
      <c r="H160" s="70"/>
    </row>
    <row r="161" spans="1:8" x14ac:dyDescent="0.25">
      <c r="A161" s="123"/>
      <c r="B161" s="123"/>
      <c r="C161" s="123"/>
      <c r="D161" s="124"/>
      <c r="E161" s="123"/>
      <c r="F161" s="69"/>
      <c r="G161" s="70"/>
      <c r="H161" s="70"/>
    </row>
    <row r="162" spans="1:8" x14ac:dyDescent="0.25">
      <c r="A162" s="123"/>
      <c r="B162" s="123"/>
      <c r="C162" s="123"/>
      <c r="D162" s="124"/>
      <c r="E162" s="123"/>
      <c r="F162" s="69"/>
      <c r="G162" s="70"/>
      <c r="H162" s="70"/>
    </row>
    <row r="163" spans="1:8" x14ac:dyDescent="0.25">
      <c r="A163" s="123"/>
      <c r="B163" s="123"/>
      <c r="C163" s="123"/>
      <c r="D163" s="124"/>
      <c r="E163" s="123"/>
      <c r="F163" s="69"/>
      <c r="G163" s="70"/>
      <c r="H163" s="70"/>
    </row>
    <row r="164" spans="1:8" x14ac:dyDescent="0.25">
      <c r="A164" s="123"/>
      <c r="B164" s="123"/>
      <c r="C164" s="123"/>
      <c r="D164" s="124"/>
      <c r="E164" s="123"/>
      <c r="F164" s="69"/>
      <c r="G164" s="70"/>
      <c r="H164" s="70"/>
    </row>
    <row r="165" spans="1:8" x14ac:dyDescent="0.25">
      <c r="A165" s="123"/>
      <c r="B165" s="123"/>
      <c r="C165" s="123"/>
      <c r="D165" s="124"/>
      <c r="E165" s="123"/>
      <c r="F165" s="69"/>
      <c r="G165" s="70"/>
      <c r="H165" s="70"/>
    </row>
    <row r="166" spans="1:8" x14ac:dyDescent="0.25">
      <c r="A166" s="123"/>
      <c r="B166" s="123"/>
      <c r="C166" s="123"/>
      <c r="D166" s="124"/>
      <c r="E166" s="123"/>
      <c r="F166" s="69"/>
      <c r="G166" s="70"/>
      <c r="H166" s="70"/>
    </row>
    <row r="167" spans="1:8" x14ac:dyDescent="0.25">
      <c r="A167" s="123"/>
      <c r="B167" s="123"/>
      <c r="C167" s="123"/>
      <c r="D167" s="124"/>
      <c r="E167" s="123"/>
      <c r="F167" s="69"/>
      <c r="G167" s="70"/>
      <c r="H167" s="70"/>
    </row>
    <row r="168" spans="1:8" x14ac:dyDescent="0.25">
      <c r="A168" s="123"/>
      <c r="B168" s="123"/>
      <c r="C168" s="123"/>
      <c r="D168" s="124"/>
      <c r="E168" s="123"/>
      <c r="F168" s="69"/>
      <c r="G168" s="70"/>
      <c r="H168" s="70"/>
    </row>
    <row r="169" spans="1:8" x14ac:dyDescent="0.25">
      <c r="A169" s="123"/>
      <c r="B169" s="123"/>
      <c r="C169" s="123"/>
      <c r="D169" s="124"/>
      <c r="E169" s="123"/>
      <c r="F169" s="5"/>
      <c r="G169" s="6"/>
      <c r="H169" s="6"/>
    </row>
    <row r="170" spans="1:8" x14ac:dyDescent="0.25">
      <c r="A170" s="123"/>
      <c r="B170" s="123"/>
      <c r="C170" s="123"/>
      <c r="D170" s="124"/>
      <c r="E170" s="123"/>
      <c r="F170" s="5"/>
      <c r="G170" s="6"/>
      <c r="H170" s="6"/>
    </row>
    <row r="171" spans="1:8" x14ac:dyDescent="0.25">
      <c r="A171" s="3"/>
      <c r="B171" s="3"/>
      <c r="C171" s="3"/>
      <c r="D171" s="4"/>
      <c r="E171" s="3"/>
      <c r="F171" s="5"/>
      <c r="G171" s="6"/>
      <c r="H171" s="6"/>
    </row>
    <row r="172" spans="1:8" x14ac:dyDescent="0.25">
      <c r="A172" s="3"/>
      <c r="B172" s="3"/>
      <c r="C172" s="3"/>
      <c r="D172" s="4"/>
      <c r="E172" s="3"/>
      <c r="F172" s="5"/>
      <c r="G172" s="6"/>
      <c r="H172" s="6"/>
    </row>
    <row r="173" spans="1:8" x14ac:dyDescent="0.25">
      <c r="A173" s="3"/>
      <c r="B173" s="3"/>
      <c r="C173" s="3"/>
      <c r="D173" s="4"/>
      <c r="E173" s="3"/>
      <c r="F173" s="5"/>
      <c r="G173" s="6"/>
      <c r="H173" s="6"/>
    </row>
    <row r="174" spans="1:8" x14ac:dyDescent="0.25">
      <c r="A174" s="3"/>
      <c r="B174" s="3"/>
      <c r="C174" s="3"/>
      <c r="D174" s="4"/>
      <c r="E174" s="3"/>
      <c r="F174" s="5"/>
      <c r="G174" s="6"/>
      <c r="H174" s="6"/>
    </row>
    <row r="175" spans="1:8" x14ac:dyDescent="0.25">
      <c r="A175" s="3"/>
      <c r="B175" s="3"/>
      <c r="C175" s="3"/>
      <c r="D175" s="4"/>
      <c r="E175" s="3"/>
      <c r="F175" s="5"/>
      <c r="G175" s="6"/>
      <c r="H175" s="6"/>
    </row>
    <row r="176" spans="1:8" x14ac:dyDescent="0.25">
      <c r="A176" s="3"/>
      <c r="B176" s="3"/>
      <c r="C176" s="3"/>
      <c r="D176" s="4"/>
      <c r="E176" s="3"/>
      <c r="F176" s="5"/>
      <c r="G176" s="6"/>
      <c r="H176" s="6"/>
    </row>
    <row r="177" spans="1:8" x14ac:dyDescent="0.25">
      <c r="A177" s="3"/>
      <c r="B177" s="3"/>
      <c r="C177" s="3"/>
      <c r="D177" s="4"/>
      <c r="E177" s="3"/>
      <c r="F177" s="5"/>
      <c r="G177" s="6"/>
      <c r="H177" s="6"/>
    </row>
    <row r="178" spans="1:8" x14ac:dyDescent="0.25">
      <c r="A178" s="3"/>
      <c r="B178" s="3"/>
      <c r="C178" s="3"/>
      <c r="D178" s="4"/>
      <c r="E178" s="3"/>
      <c r="F178" s="5"/>
      <c r="G178" s="6"/>
      <c r="H178" s="6"/>
    </row>
    <row r="179" spans="1:8" x14ac:dyDescent="0.25">
      <c r="A179" s="3"/>
      <c r="B179" s="3"/>
      <c r="C179" s="3"/>
      <c r="D179" s="4"/>
      <c r="E179" s="3"/>
      <c r="F179" s="5"/>
      <c r="G179" s="6"/>
      <c r="H179" s="6"/>
    </row>
    <row r="180" spans="1:8" x14ac:dyDescent="0.25">
      <c r="A180" s="3"/>
      <c r="B180" s="3"/>
      <c r="C180" s="3"/>
      <c r="D180" s="4"/>
      <c r="E180" s="3"/>
      <c r="F180" s="5"/>
      <c r="G180" s="6"/>
      <c r="H180" s="6"/>
    </row>
    <row r="181" spans="1:8" x14ac:dyDescent="0.25">
      <c r="A181" s="3"/>
      <c r="B181" s="3"/>
      <c r="C181" s="3"/>
      <c r="D181" s="4"/>
      <c r="E181" s="3"/>
      <c r="F181" s="5"/>
      <c r="G181" s="6"/>
      <c r="H181" s="6"/>
    </row>
    <row r="182" spans="1:8" x14ac:dyDescent="0.25">
      <c r="A182" s="3"/>
      <c r="B182" s="3"/>
      <c r="C182" s="3"/>
      <c r="D182" s="4"/>
      <c r="E182" s="3"/>
      <c r="F182" s="5"/>
      <c r="G182" s="6"/>
      <c r="H182" s="6"/>
    </row>
    <row r="183" spans="1:8" x14ac:dyDescent="0.25">
      <c r="A183" s="3"/>
      <c r="B183" s="3"/>
      <c r="C183" s="3"/>
      <c r="D183" s="4"/>
      <c r="E183" s="3"/>
      <c r="F183" s="5"/>
      <c r="G183" s="6"/>
      <c r="H183" s="6"/>
    </row>
    <row r="184" spans="1:8" x14ac:dyDescent="0.25">
      <c r="A184" s="3"/>
      <c r="B184" s="3"/>
      <c r="C184" s="3"/>
      <c r="D184" s="4"/>
      <c r="E184" s="3"/>
      <c r="F184" s="5"/>
      <c r="G184" s="6"/>
      <c r="H184" s="6"/>
    </row>
    <row r="185" spans="1:8" x14ac:dyDescent="0.25">
      <c r="A185" s="3"/>
      <c r="B185" s="3"/>
      <c r="C185" s="3"/>
      <c r="D185" s="4"/>
      <c r="E185" s="3"/>
      <c r="F185" s="5"/>
      <c r="G185" s="6"/>
      <c r="H185" s="6"/>
    </row>
    <row r="186" spans="1:8" x14ac:dyDescent="0.25">
      <c r="A186" s="3"/>
      <c r="B186" s="3"/>
      <c r="C186" s="3"/>
      <c r="D186" s="4"/>
      <c r="E186" s="3"/>
      <c r="F186" s="5"/>
      <c r="G186" s="6"/>
      <c r="H186" s="6"/>
    </row>
  </sheetData>
  <mergeCells count="2">
    <mergeCell ref="A2:E2"/>
    <mergeCell ref="F2:H2"/>
  </mergeCells>
  <conditionalFormatting sqref="F2:H2 H97:H109 H136:H142 H111:H130 H42 R40:R42 H72:H93 H31:H40 H144:H186 H46:H69 H3:H25">
    <cfRule type="cellIs" dxfId="11" priority="18" stopIfTrue="1" operator="equal">
      <formula>0</formula>
    </cfRule>
  </conditionalFormatting>
  <conditionalFormatting sqref="H110">
    <cfRule type="cellIs" dxfId="10" priority="17" stopIfTrue="1" operator="equal">
      <formula>0</formula>
    </cfRule>
  </conditionalFormatting>
  <conditionalFormatting sqref="H143">
    <cfRule type="cellIs" dxfId="9" priority="16" stopIfTrue="1" operator="equal">
      <formula>0</formula>
    </cfRule>
  </conditionalFormatting>
  <conditionalFormatting sqref="H26:H30">
    <cfRule type="cellIs" dxfId="8" priority="15" stopIfTrue="1" operator="equal">
      <formula>0</formula>
    </cfRule>
  </conditionalFormatting>
  <conditionalFormatting sqref="H94">
    <cfRule type="cellIs" dxfId="7" priority="13" stopIfTrue="1" operator="equal">
      <formula>0</formula>
    </cfRule>
  </conditionalFormatting>
  <conditionalFormatting sqref="H43:H44">
    <cfRule type="cellIs" dxfId="6" priority="12" stopIfTrue="1" operator="equal">
      <formula>0</formula>
    </cfRule>
  </conditionalFormatting>
  <conditionalFormatting sqref="R42">
    <cfRule type="cellIs" dxfId="5" priority="11" stopIfTrue="1" operator="equal">
      <formula>0</formula>
    </cfRule>
  </conditionalFormatting>
  <conditionalFormatting sqref="H41">
    <cfRule type="cellIs" dxfId="4" priority="10" stopIfTrue="1" operator="equal">
      <formula>0</formula>
    </cfRule>
  </conditionalFormatting>
  <conditionalFormatting sqref="H45">
    <cfRule type="cellIs" dxfId="3" priority="6" stopIfTrue="1" operator="equal">
      <formula>0</formula>
    </cfRule>
  </conditionalFormatting>
  <conditionalFormatting sqref="H95:H96">
    <cfRule type="cellIs" dxfId="2" priority="5" stopIfTrue="1" operator="equal">
      <formula>0</formula>
    </cfRule>
  </conditionalFormatting>
  <conditionalFormatting sqref="H70:H71">
    <cfRule type="cellIs" dxfId="1" priority="4" stopIfTrue="1" operator="equal">
      <formula>0</formula>
    </cfRule>
  </conditionalFormatting>
  <conditionalFormatting sqref="H132:H135">
    <cfRule type="cellIs" dxfId="0" priority="1" stopIfTrue="1" operator="equal">
      <formula>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Lund Nielsen</dc:creator>
  <cp:lastModifiedBy>Marc Lund Nielsen</cp:lastModifiedBy>
  <cp:lastPrinted>2020-04-24T08:56:48Z</cp:lastPrinted>
  <dcterms:created xsi:type="dcterms:W3CDTF">2020-04-24T07:59:10Z</dcterms:created>
  <dcterms:modified xsi:type="dcterms:W3CDTF">2020-07-10T06:38:19Z</dcterms:modified>
</cp:coreProperties>
</file>